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R\02. IR\01_IR Book\2024.1Q_IR\03_실적발표\휴온스\07_배포용\"/>
    </mc:Choice>
  </mc:AlternateContent>
  <xr:revisionPtr revIDLastSave="0" documentId="13_ncr:1_{9F0C44E3-D326-49E3-9C4A-960A580F0415}" xr6:coauthVersionLast="36" xr6:coauthVersionMax="36" xr10:uidLastSave="{00000000-0000-0000-0000-000000000000}"/>
  <bookViews>
    <workbookView xWindow="0" yWindow="0" windowWidth="28800" windowHeight="12108" tabRatio="714" xr2:uid="{00000000-000D-0000-FFFF-FFFF00000000}"/>
  </bookViews>
  <sheets>
    <sheet name="01. Cover" sheetId="60" r:id="rId1"/>
    <sheet name="02. Revenue (Break down)" sheetId="56" r:id="rId2"/>
    <sheet name="03. IS(Con)" sheetId="58" r:id="rId3"/>
    <sheet name="04. BS(Con)" sheetId="57" r:id="rId4"/>
    <sheet name="IS" sheetId="50" state="hidden" r:id="rId5"/>
  </sheets>
  <externalReferences>
    <externalReference r:id="rId6"/>
  </externalReferences>
  <definedNames>
    <definedName name="BS_Code">[1]BS!$AB$5:$AB$98</definedName>
    <definedName name="CY_BSAmt">[1]BS!$Z$5:$Z$98</definedName>
    <definedName name="_xlnm.Print_Area" localSheetId="0">'01. Cover'!$A$1:$H$43</definedName>
    <definedName name="_xlnm.Print_Area" localSheetId="1">'02. Revenue (Break down)'!$A$1:$AB$33</definedName>
    <definedName name="_xlnm.Print_Area" localSheetId="2">'03. IS(Con)'!$A$1:$AB$33</definedName>
    <definedName name="_xlnm.Print_Area" localSheetId="3">'04. BS(Con)'!$A$1:$Q$52</definedName>
    <definedName name="_xlnm.Print_Area" localSheetId="4">IS!$A$1:$Q$17</definedName>
  </definedNames>
  <calcPr calcId="191029"/>
</workbook>
</file>

<file path=xl/calcChain.xml><?xml version="1.0" encoding="utf-8"?>
<calcChain xmlns="http://schemas.openxmlformats.org/spreadsheetml/2006/main">
  <c r="X28" i="56" l="1"/>
  <c r="X29" i="56"/>
  <c r="X30" i="56"/>
  <c r="X31" i="56"/>
  <c r="X32" i="56"/>
  <c r="X27" i="56"/>
  <c r="AA32" i="56" l="1"/>
  <c r="U32" i="56"/>
  <c r="T32" i="56"/>
  <c r="AA31" i="56"/>
  <c r="U31" i="56"/>
  <c r="T31" i="56"/>
  <c r="S30" i="56"/>
  <c r="Q30" i="56"/>
  <c r="P30" i="56"/>
  <c r="O30" i="56"/>
  <c r="N30" i="56"/>
  <c r="M30" i="56"/>
  <c r="L30" i="56"/>
  <c r="K30" i="56"/>
  <c r="J30" i="56"/>
  <c r="I30" i="56"/>
  <c r="H30" i="56"/>
  <c r="G30" i="56"/>
  <c r="Y29" i="56"/>
  <c r="W29" i="56"/>
  <c r="T29" i="56"/>
  <c r="R29" i="56"/>
  <c r="Z29" i="56" s="1"/>
  <c r="AA29" i="56" s="1"/>
  <c r="Z28" i="56"/>
  <c r="AA28" i="56" s="1"/>
  <c r="Y28" i="56"/>
  <c r="W28" i="56"/>
  <c r="U28" i="56"/>
  <c r="T28" i="56"/>
  <c r="Z27" i="56"/>
  <c r="Y27" i="56"/>
  <c r="W27" i="56"/>
  <c r="U27" i="56"/>
  <c r="T27" i="56"/>
  <c r="Y30" i="56" l="1"/>
  <c r="AA27" i="56"/>
  <c r="W30" i="56"/>
  <c r="U29" i="56"/>
  <c r="R30" i="56"/>
  <c r="Z30" i="56" s="1"/>
  <c r="AA30" i="56" s="1"/>
  <c r="T30" i="56"/>
  <c r="U30" i="56" l="1"/>
  <c r="O22" i="58" l="1"/>
  <c r="P22" i="58"/>
  <c r="Q22" i="58"/>
  <c r="R22" i="58"/>
  <c r="S8" i="58" l="1"/>
  <c r="Z32" i="58"/>
  <c r="Z31" i="58"/>
  <c r="Z28" i="58"/>
  <c r="Z5" i="58"/>
  <c r="Z6" i="58"/>
  <c r="Z7" i="58"/>
  <c r="Z11" i="58"/>
  <c r="Z13" i="58"/>
  <c r="Z14" i="58"/>
  <c r="Z15" i="58"/>
  <c r="Z16" i="58"/>
  <c r="Z17" i="58"/>
  <c r="R8" i="58" l="1"/>
  <c r="Z8" i="58" s="1"/>
  <c r="Z5" i="56"/>
  <c r="Z6" i="56"/>
  <c r="Z7" i="56"/>
  <c r="Z8" i="56"/>
  <c r="Z9" i="56"/>
  <c r="Z10" i="56"/>
  <c r="Z11" i="56"/>
  <c r="Z12" i="56"/>
  <c r="AA12" i="56" s="1"/>
  <c r="Z13" i="56"/>
  <c r="AA13" i="56" s="1"/>
  <c r="Z14" i="56"/>
  <c r="AA14" i="56" s="1"/>
  <c r="Z15" i="56"/>
  <c r="Z16" i="56"/>
  <c r="Z17" i="56"/>
  <c r="Z18" i="56"/>
  <c r="Z19" i="56"/>
  <c r="Z21" i="56"/>
  <c r="Z4" i="56"/>
  <c r="AA8" i="58" l="1"/>
  <c r="U8" i="58"/>
  <c r="T8" i="58"/>
  <c r="S22" i="56" l="1"/>
  <c r="R22" i="56"/>
  <c r="T22" i="56" l="1"/>
  <c r="U22" i="56"/>
  <c r="Z22" i="56"/>
  <c r="U19" i="56"/>
  <c r="T19" i="56"/>
  <c r="AA19" i="56" l="1"/>
  <c r="U32" i="58" l="1"/>
  <c r="U31" i="58"/>
  <c r="T32" i="58"/>
  <c r="T31" i="58"/>
  <c r="T21" i="58"/>
  <c r="U11" i="58"/>
  <c r="U14" i="58"/>
  <c r="U15" i="58"/>
  <c r="U16" i="58"/>
  <c r="U17" i="58"/>
  <c r="T11" i="58"/>
  <c r="T14" i="58"/>
  <c r="T15" i="58"/>
  <c r="T16" i="58"/>
  <c r="T17" i="58"/>
  <c r="R18" i="58"/>
  <c r="Z18" i="58" s="1"/>
  <c r="R10" i="58"/>
  <c r="Z10" i="58" s="1"/>
  <c r="U5" i="56"/>
  <c r="U6" i="56"/>
  <c r="U7" i="56"/>
  <c r="U8" i="56"/>
  <c r="U9" i="56"/>
  <c r="U10" i="56"/>
  <c r="U11" i="56"/>
  <c r="U12" i="56"/>
  <c r="U13" i="56"/>
  <c r="U14" i="56"/>
  <c r="U15" i="56"/>
  <c r="U16" i="56"/>
  <c r="U17" i="56"/>
  <c r="U18" i="56"/>
  <c r="U4" i="56"/>
  <c r="T5" i="56"/>
  <c r="T6" i="56"/>
  <c r="T7" i="56"/>
  <c r="T8" i="56"/>
  <c r="T9" i="56"/>
  <c r="T10" i="56"/>
  <c r="T11" i="56"/>
  <c r="T12" i="56"/>
  <c r="T13" i="56"/>
  <c r="T14" i="56"/>
  <c r="T15" i="56"/>
  <c r="T16" i="56"/>
  <c r="T17" i="56"/>
  <c r="T18" i="56"/>
  <c r="T4" i="56"/>
  <c r="R4" i="58" l="1"/>
  <c r="Z4" i="58" s="1"/>
  <c r="R12" i="58" l="1"/>
  <c r="P12" i="58"/>
  <c r="O12" i="58"/>
  <c r="Z12" i="58" s="1"/>
  <c r="Z19" i="58" l="1"/>
  <c r="R20" i="58"/>
  <c r="S5" i="58" l="1"/>
  <c r="U5" i="58" l="1"/>
  <c r="T5" i="58"/>
  <c r="S7" i="58" l="1"/>
  <c r="S6" i="58"/>
  <c r="U7" i="58" l="1"/>
  <c r="T7" i="58"/>
  <c r="U6" i="58"/>
  <c r="T6" i="58"/>
  <c r="AA7" i="58" l="1"/>
  <c r="AA6" i="58"/>
  <c r="AA5" i="58"/>
  <c r="AA4" i="56"/>
  <c r="AA5" i="56"/>
  <c r="AA6" i="56"/>
  <c r="AA9" i="56"/>
  <c r="AA10" i="56"/>
  <c r="AA11" i="56"/>
  <c r="AA16" i="56"/>
  <c r="AA17" i="56"/>
  <c r="AA18" i="56"/>
  <c r="AA8" i="56"/>
  <c r="AA7" i="56"/>
  <c r="AA32" i="58" l="1"/>
  <c r="AA11" i="58"/>
  <c r="AA14" i="58"/>
  <c r="AA28" i="58"/>
  <c r="AA16" i="58"/>
  <c r="AA15" i="58"/>
  <c r="AA17" i="58"/>
  <c r="AA31" i="58"/>
  <c r="AA13" i="58"/>
  <c r="AA15" i="56" l="1"/>
  <c r="AA18" i="58" l="1"/>
  <c r="S9" i="58"/>
  <c r="T21" i="56" l="1"/>
  <c r="U21" i="56"/>
  <c r="AA21" i="56"/>
  <c r="S10" i="58"/>
  <c r="S4" i="58" l="1"/>
  <c r="AA22" i="56"/>
  <c r="T10" i="58"/>
  <c r="U10" i="58"/>
  <c r="AA4" i="58" l="1"/>
  <c r="AA10" i="58"/>
  <c r="AA12" i="58" l="1"/>
  <c r="AA19" i="58" l="1"/>
  <c r="Z20" i="58"/>
  <c r="AA20" i="58" s="1"/>
  <c r="T13" i="58" l="1"/>
  <c r="U13" i="58"/>
  <c r="S18" i="58"/>
  <c r="T18" i="58" l="1"/>
  <c r="U18" i="58"/>
  <c r="T23" i="58" l="1"/>
  <c r="T24" i="58"/>
  <c r="T25" i="58"/>
  <c r="T26" i="58"/>
  <c r="S22" i="58"/>
  <c r="T22" i="58" l="1"/>
  <c r="U28" i="58" l="1"/>
  <c r="T28" i="58"/>
  <c r="Z24" i="58" l="1"/>
  <c r="Z26" i="58"/>
  <c r="Z23" i="58"/>
  <c r="U24" i="58"/>
  <c r="Z25" i="58"/>
  <c r="U25" i="58"/>
  <c r="U23" i="58"/>
  <c r="U26" i="58"/>
  <c r="U22" i="58" l="1"/>
  <c r="AA23" i="58"/>
  <c r="AA26" i="58"/>
  <c r="Z22" i="58"/>
  <c r="AA24" i="58"/>
  <c r="AA25" i="58"/>
  <c r="AA22" i="58" l="1"/>
  <c r="Z21" i="58"/>
  <c r="U21" i="58"/>
  <c r="Z27" i="58" l="1"/>
  <c r="AA21" i="58"/>
  <c r="R30" i="58"/>
  <c r="AA27" i="58" l="1"/>
  <c r="Z29" i="58"/>
  <c r="Z30" i="58" l="1"/>
  <c r="AA30" i="58" s="1"/>
  <c r="AA29" i="58"/>
  <c r="U4" i="58" l="1"/>
  <c r="T4" i="58"/>
  <c r="S12" i="58"/>
  <c r="U12" i="58" l="1"/>
  <c r="T12" i="58"/>
  <c r="S19" i="58"/>
  <c r="T19" i="58" l="1"/>
  <c r="S27" i="58"/>
  <c r="S20" i="58"/>
  <c r="U19" i="58"/>
  <c r="U27" i="58" l="1"/>
  <c r="S29" i="58"/>
  <c r="T27" i="58"/>
  <c r="U20" i="58"/>
  <c r="T20" i="58"/>
  <c r="U29" i="58" l="1"/>
  <c r="S30" i="58"/>
  <c r="T29" i="58"/>
  <c r="U30" i="58" l="1"/>
  <c r="T30" i="58"/>
</calcChain>
</file>

<file path=xl/sharedStrings.xml><?xml version="1.0" encoding="utf-8"?>
<sst xmlns="http://schemas.openxmlformats.org/spreadsheetml/2006/main" count="227" uniqueCount="191">
  <si>
    <t>X.  당  기 순 이  익</t>
  </si>
  <si>
    <t>XI. 비지배지분순이익</t>
    <phoneticPr fontId="2" type="noConversion"/>
  </si>
  <si>
    <t>II. 매 출 원 가</t>
    <phoneticPr fontId="2" type="noConversion"/>
  </si>
  <si>
    <t>III. 매 출 총 이 익</t>
    <phoneticPr fontId="2" type="noConversion"/>
  </si>
  <si>
    <t>V. 영 업 이 익</t>
    <phoneticPr fontId="2" type="noConversion"/>
  </si>
  <si>
    <t>VI. 영 업 외 수 익</t>
    <phoneticPr fontId="2" type="noConversion"/>
  </si>
  <si>
    <t>VII. 영 업 외 비 용</t>
    <phoneticPr fontId="2" type="noConversion"/>
  </si>
  <si>
    <t>IX. 법 인 세 비 용</t>
    <phoneticPr fontId="2" type="noConversion"/>
  </si>
  <si>
    <t>VIII. 법인세비용차감전순이익</t>
    <phoneticPr fontId="2" type="noConversion"/>
  </si>
  <si>
    <t>XII. 지배지분순이익</t>
    <phoneticPr fontId="2" type="noConversion"/>
  </si>
  <si>
    <t>과             목</t>
    <phoneticPr fontId="2" type="noConversion"/>
  </si>
  <si>
    <t>I. 매 출 액</t>
    <phoneticPr fontId="10" type="noConversion"/>
  </si>
  <si>
    <t>IV. 판매비와 관리비</t>
    <phoneticPr fontId="10" type="noConversion"/>
  </si>
  <si>
    <t>연 결 요 약 손 익 계 산 서</t>
    <phoneticPr fontId="2" type="noConversion"/>
  </si>
  <si>
    <t>1Q2018</t>
    <phoneticPr fontId="2" type="noConversion"/>
  </si>
  <si>
    <t>2Q2018</t>
    <phoneticPr fontId="2" type="noConversion"/>
  </si>
  <si>
    <t>3Q2018</t>
    <phoneticPr fontId="2" type="noConversion"/>
  </si>
  <si>
    <t>4Q2018</t>
    <phoneticPr fontId="2" type="noConversion"/>
  </si>
  <si>
    <t>1Q2019</t>
    <phoneticPr fontId="2" type="noConversion"/>
  </si>
  <si>
    <t>2Q2019</t>
    <phoneticPr fontId="2" type="noConversion"/>
  </si>
  <si>
    <t>3Q2019</t>
    <phoneticPr fontId="2" type="noConversion"/>
  </si>
  <si>
    <t>4Q2019</t>
    <phoneticPr fontId="2" type="noConversion"/>
  </si>
  <si>
    <t>(단위 : 백만원)</t>
    <phoneticPr fontId="2" type="noConversion"/>
  </si>
  <si>
    <t>구분 (단위: 백만원)</t>
    <phoneticPr fontId="2" type="noConversion"/>
  </si>
  <si>
    <t>1Q21</t>
    <phoneticPr fontId="2" type="noConversion"/>
  </si>
  <si>
    <t>QoQ</t>
    <phoneticPr fontId="2" type="noConversion"/>
  </si>
  <si>
    <t>영업이익</t>
    <phoneticPr fontId="2" type="noConversion"/>
  </si>
  <si>
    <t>법인세비용차감전순이익</t>
    <phoneticPr fontId="2" type="noConversion"/>
  </si>
  <si>
    <t>당기순이익</t>
    <phoneticPr fontId="2" type="noConversion"/>
  </si>
  <si>
    <t>법인세비용</t>
    <phoneticPr fontId="2" type="noConversion"/>
  </si>
  <si>
    <t xml:space="preserve">  인건비</t>
    <phoneticPr fontId="2" type="noConversion"/>
  </si>
  <si>
    <t xml:space="preserve">  지급수수료</t>
    <phoneticPr fontId="2" type="noConversion"/>
  </si>
  <si>
    <t>영업외손익</t>
    <phoneticPr fontId="2" type="noConversion"/>
  </si>
  <si>
    <t xml:space="preserve">  금융비용</t>
    <phoneticPr fontId="2" type="noConversion"/>
  </si>
  <si>
    <t xml:space="preserve">  지배주주순이익</t>
    <phoneticPr fontId="2" type="noConversion"/>
  </si>
  <si>
    <t xml:space="preserve">  비지배주주순이익</t>
    <phoneticPr fontId="2" type="noConversion"/>
  </si>
  <si>
    <t>YoY</t>
    <phoneticPr fontId="2" type="noConversion"/>
  </si>
  <si>
    <t>[연결재무상태표]</t>
    <phoneticPr fontId="2" type="noConversion"/>
  </si>
  <si>
    <t>[연결포괄손익계산서]</t>
    <phoneticPr fontId="2" type="noConversion"/>
  </si>
  <si>
    <t>유동자산</t>
    <phoneticPr fontId="2" type="noConversion"/>
  </si>
  <si>
    <t xml:space="preserve">  현금및현금성자산</t>
    <phoneticPr fontId="2" type="noConversion"/>
  </si>
  <si>
    <t>비유동자산</t>
    <phoneticPr fontId="2" type="noConversion"/>
  </si>
  <si>
    <t xml:space="preserve">  무형자산</t>
    <phoneticPr fontId="2" type="noConversion"/>
  </si>
  <si>
    <t>자산총계</t>
    <phoneticPr fontId="2" type="noConversion"/>
  </si>
  <si>
    <t>유동부채</t>
    <phoneticPr fontId="2" type="noConversion"/>
  </si>
  <si>
    <t>비유동부채</t>
    <phoneticPr fontId="2" type="noConversion"/>
  </si>
  <si>
    <t xml:space="preserve">  장기차입금</t>
    <phoneticPr fontId="2" type="noConversion"/>
  </si>
  <si>
    <t>부채총계</t>
    <phoneticPr fontId="2" type="noConversion"/>
  </si>
  <si>
    <t>비지배지분</t>
    <phoneticPr fontId="2" type="noConversion"/>
  </si>
  <si>
    <t>자본총계</t>
    <phoneticPr fontId="2" type="noConversion"/>
  </si>
  <si>
    <t>영업이익률(%)</t>
    <phoneticPr fontId="2" type="noConversion"/>
  </si>
  <si>
    <t>당기순이익률(%)</t>
    <phoneticPr fontId="2" type="noConversion"/>
  </si>
  <si>
    <t>매출액</t>
    <phoneticPr fontId="2" type="noConversion"/>
  </si>
  <si>
    <t>매출원가</t>
    <phoneticPr fontId="2" type="noConversion"/>
  </si>
  <si>
    <t>매출총이익</t>
    <phoneticPr fontId="2" type="noConversion"/>
  </si>
  <si>
    <t>판매비와관리비</t>
    <phoneticPr fontId="2" type="noConversion"/>
  </si>
  <si>
    <t>1Q22</t>
    <phoneticPr fontId="2" type="noConversion"/>
  </si>
  <si>
    <t>FY 2021</t>
    <phoneticPr fontId="2" type="noConversion"/>
  </si>
  <si>
    <t xml:space="preserve">  광고선전비</t>
    <phoneticPr fontId="2" type="noConversion"/>
  </si>
  <si>
    <t xml:space="preserve">  연구개발비</t>
    <phoneticPr fontId="2" type="noConversion"/>
  </si>
  <si>
    <t>4Q20</t>
    <phoneticPr fontId="2" type="noConversion"/>
  </si>
  <si>
    <t>FY 2020</t>
    <phoneticPr fontId="2" type="noConversion"/>
  </si>
  <si>
    <t xml:space="preserve">  기타수익</t>
    <phoneticPr fontId="2" type="noConversion"/>
  </si>
  <si>
    <t xml:space="preserve">  기타비용</t>
    <phoneticPr fontId="2" type="noConversion"/>
  </si>
  <si>
    <t xml:space="preserve">  금융수익</t>
    <phoneticPr fontId="2" type="noConversion"/>
  </si>
  <si>
    <t xml:space="preserve">  기타 판관비</t>
    <phoneticPr fontId="2" type="noConversion"/>
  </si>
  <si>
    <t xml:space="preserve">  매출채권</t>
    <phoneticPr fontId="2" type="noConversion"/>
  </si>
  <si>
    <t xml:space="preserve">  기타채권</t>
    <phoneticPr fontId="2" type="noConversion"/>
  </si>
  <si>
    <t xml:space="preserve">  재고자산</t>
    <phoneticPr fontId="2" type="noConversion"/>
  </si>
  <si>
    <t xml:space="preserve">  기타유동자산</t>
    <phoneticPr fontId="2" type="noConversion"/>
  </si>
  <si>
    <t xml:space="preserve">  장기성기타채권</t>
    <phoneticPr fontId="2" type="noConversion"/>
  </si>
  <si>
    <t xml:space="preserve">  비유동성금융자산</t>
    <phoneticPr fontId="2" type="noConversion"/>
  </si>
  <si>
    <t xml:space="preserve">  유형자산</t>
    <phoneticPr fontId="2" type="noConversion"/>
  </si>
  <si>
    <t xml:space="preserve">  사용권자산</t>
    <phoneticPr fontId="2" type="noConversion"/>
  </si>
  <si>
    <t xml:space="preserve">  기타비유동자산</t>
    <phoneticPr fontId="2" type="noConversion"/>
  </si>
  <si>
    <t xml:space="preserve">  이연법인세자산</t>
    <phoneticPr fontId="2" type="noConversion"/>
  </si>
  <si>
    <t xml:space="preserve">  매입채무</t>
    <phoneticPr fontId="2" type="noConversion"/>
  </si>
  <si>
    <t xml:space="preserve">  기타채무</t>
    <phoneticPr fontId="2" type="noConversion"/>
  </si>
  <si>
    <t xml:space="preserve">  단기차입금</t>
    <phoneticPr fontId="2" type="noConversion"/>
  </si>
  <si>
    <t xml:space="preserve">  당기법인세부채</t>
    <phoneticPr fontId="2" type="noConversion"/>
  </si>
  <si>
    <t xml:space="preserve">  전환사채(유동)</t>
    <phoneticPr fontId="2" type="noConversion"/>
  </si>
  <si>
    <t xml:space="preserve">  환불부채</t>
    <phoneticPr fontId="2" type="noConversion"/>
  </si>
  <si>
    <t xml:space="preserve">  유동성장기차입금</t>
    <phoneticPr fontId="2" type="noConversion"/>
  </si>
  <si>
    <t xml:space="preserve">  유동성전환상환우선주부채</t>
    <phoneticPr fontId="2" type="noConversion"/>
  </si>
  <si>
    <t xml:space="preserve">  파생상품부채</t>
    <phoneticPr fontId="2" type="noConversion"/>
  </si>
  <si>
    <t xml:space="preserve">  유동성리스부채</t>
    <phoneticPr fontId="2" type="noConversion"/>
  </si>
  <si>
    <t xml:space="preserve">  기타유동성부채</t>
    <phoneticPr fontId="2" type="noConversion"/>
  </si>
  <si>
    <t xml:space="preserve">  전환사채</t>
    <phoneticPr fontId="2" type="noConversion"/>
  </si>
  <si>
    <t xml:space="preserve">  기타비유동부채</t>
    <phoneticPr fontId="2" type="noConversion"/>
  </si>
  <si>
    <t xml:space="preserve">  리스부채</t>
    <phoneticPr fontId="2" type="noConversion"/>
  </si>
  <si>
    <t xml:space="preserve">  전환상환우선주부채</t>
    <phoneticPr fontId="2" type="noConversion"/>
  </si>
  <si>
    <t>지배기업 소유주지분</t>
    <phoneticPr fontId="2" type="noConversion"/>
  </si>
  <si>
    <t xml:space="preserve">  자본금</t>
    <phoneticPr fontId="2" type="noConversion"/>
  </si>
  <si>
    <t xml:space="preserve">  자본잉여금</t>
    <phoneticPr fontId="2" type="noConversion"/>
  </si>
  <si>
    <t xml:space="preserve">  자본조정</t>
    <phoneticPr fontId="2" type="noConversion"/>
  </si>
  <si>
    <t xml:space="preserve">  기타포괄손익누계액</t>
    <phoneticPr fontId="2" type="noConversion"/>
  </si>
  <si>
    <t xml:space="preserve">  이익잉여금</t>
    <phoneticPr fontId="2" type="noConversion"/>
  </si>
  <si>
    <t>FY 2020</t>
    <phoneticPr fontId="2" type="noConversion"/>
  </si>
  <si>
    <t>2Q21</t>
    <phoneticPr fontId="2" type="noConversion"/>
  </si>
  <si>
    <t>3Q21</t>
    <phoneticPr fontId="2" type="noConversion"/>
  </si>
  <si>
    <t>4Q21</t>
    <phoneticPr fontId="2" type="noConversion"/>
  </si>
  <si>
    <t>1Q21</t>
    <phoneticPr fontId="2" type="noConversion"/>
  </si>
  <si>
    <t>2Q21</t>
    <phoneticPr fontId="2" type="noConversion"/>
  </si>
  <si>
    <t>3Q21</t>
    <phoneticPr fontId="2" type="noConversion"/>
  </si>
  <si>
    <t>4Q21</t>
    <phoneticPr fontId="2" type="noConversion"/>
  </si>
  <si>
    <t>전문의약품</t>
    <phoneticPr fontId="2" type="noConversion"/>
  </si>
  <si>
    <t>뷰티·웰빙</t>
    <phoneticPr fontId="2" type="noConversion"/>
  </si>
  <si>
    <t>수탁(CMO)</t>
    <phoneticPr fontId="2" type="noConversion"/>
  </si>
  <si>
    <t>총 매출액</t>
    <phoneticPr fontId="2" type="noConversion"/>
  </si>
  <si>
    <t>1Q20</t>
    <phoneticPr fontId="2" type="noConversion"/>
  </si>
  <si>
    <t>2Q20</t>
    <phoneticPr fontId="2" type="noConversion"/>
  </si>
  <si>
    <t>4Q20</t>
    <phoneticPr fontId="2" type="noConversion"/>
  </si>
  <si>
    <t>3Q20</t>
    <phoneticPr fontId="2" type="noConversion"/>
  </si>
  <si>
    <t>FY2020</t>
    <phoneticPr fontId="2" type="noConversion"/>
  </si>
  <si>
    <t>- 전문의약품</t>
    <phoneticPr fontId="2" type="noConversion"/>
  </si>
  <si>
    <t>- 뷰티·웰빙</t>
    <phoneticPr fontId="2" type="noConversion"/>
  </si>
  <si>
    <t>- 수탁(CMO)</t>
    <phoneticPr fontId="2" type="noConversion"/>
  </si>
  <si>
    <t>Fact Sheet</t>
    <phoneticPr fontId="2" type="noConversion"/>
  </si>
  <si>
    <t>1Q20</t>
    <phoneticPr fontId="2" type="noConversion"/>
  </si>
  <si>
    <t>2Q20</t>
    <phoneticPr fontId="2" type="noConversion"/>
  </si>
  <si>
    <t>3Q20</t>
    <phoneticPr fontId="2" type="noConversion"/>
  </si>
  <si>
    <t>1Q22</t>
    <phoneticPr fontId="2" type="noConversion"/>
  </si>
  <si>
    <t xml:space="preserve"> - 건강기능식품</t>
    <phoneticPr fontId="2" type="noConversion"/>
  </si>
  <si>
    <t xml:space="preserve"> - 의료기기</t>
    <phoneticPr fontId="2" type="noConversion"/>
  </si>
  <si>
    <t xml:space="preserve"> - 순환기계</t>
    <phoneticPr fontId="2" type="noConversion"/>
  </si>
  <si>
    <t xml:space="preserve"> - 마취제</t>
    <phoneticPr fontId="2" type="noConversion"/>
  </si>
  <si>
    <t xml:space="preserve"> - 대사성</t>
    <phoneticPr fontId="2" type="noConversion"/>
  </si>
  <si>
    <t xml:space="preserve"> - 소화기계</t>
    <phoneticPr fontId="2" type="noConversion"/>
  </si>
  <si>
    <t xml:space="preserve"> - 웰빙 / 비만 / 통증</t>
    <phoneticPr fontId="2" type="noConversion"/>
  </si>
  <si>
    <t xml:space="preserve"> - 기타</t>
    <phoneticPr fontId="2" type="noConversion"/>
  </si>
  <si>
    <t xml:space="preserve"> - 점안제</t>
    <phoneticPr fontId="2" type="noConversion"/>
  </si>
  <si>
    <t xml:space="preserve"> - 의약품</t>
    <phoneticPr fontId="2" type="noConversion"/>
  </si>
  <si>
    <t xml:space="preserve"> - 점안제</t>
    <phoneticPr fontId="2" type="noConversion"/>
  </si>
  <si>
    <t xml:space="preserve">  파생상품자산</t>
    <phoneticPr fontId="2" type="noConversion"/>
  </si>
  <si>
    <t>- 종속회사(휴온스푸디언스)</t>
    <phoneticPr fontId="2" type="noConversion"/>
  </si>
  <si>
    <t>- 연결 조정</t>
    <phoneticPr fontId="2" type="noConversion"/>
  </si>
  <si>
    <t>연결조정</t>
    <phoneticPr fontId="2" type="noConversion"/>
  </si>
  <si>
    <t>종속회사(휴온스푸디언스)</t>
    <phoneticPr fontId="2" type="noConversion"/>
  </si>
  <si>
    <t>2Q22</t>
  </si>
  <si>
    <t>지분법투자자산 관련손익</t>
    <phoneticPr fontId="2" type="noConversion"/>
  </si>
  <si>
    <t>[분기별]</t>
    <phoneticPr fontId="2" type="noConversion"/>
  </si>
  <si>
    <t>[연간]</t>
    <phoneticPr fontId="2" type="noConversion"/>
  </si>
  <si>
    <t>[사업부문 매출액]</t>
    <phoneticPr fontId="2" type="noConversion"/>
  </si>
  <si>
    <t>YoY</t>
    <phoneticPr fontId="2" type="noConversion"/>
  </si>
  <si>
    <t>YoY</t>
    <phoneticPr fontId="2" type="noConversion"/>
  </si>
  <si>
    <t xml:space="preserve">  유동성금융자산</t>
    <phoneticPr fontId="2" type="noConversion"/>
  </si>
  <si>
    <t xml:space="preserve">  소송충당부채</t>
    <phoneticPr fontId="2" type="noConversion"/>
  </si>
  <si>
    <t>3Q22</t>
  </si>
  <si>
    <t>4Q22</t>
  </si>
  <si>
    <t>1Q23</t>
  </si>
  <si>
    <t>2Q23</t>
  </si>
  <si>
    <t>3Q23</t>
  </si>
  <si>
    <t>4Q23</t>
    <phoneticPr fontId="2" type="noConversion"/>
  </si>
  <si>
    <t>FY2021</t>
  </si>
  <si>
    <t>FY2022</t>
  </si>
  <si>
    <t>FY2023</t>
    <phoneticPr fontId="2" type="noConversion"/>
  </si>
  <si>
    <t>FY 2021</t>
  </si>
  <si>
    <t>FY 2022</t>
  </si>
  <si>
    <t>FY 2023</t>
    <phoneticPr fontId="2" type="noConversion"/>
  </si>
  <si>
    <t xml:space="preserve">  종속/관계기업투자</t>
    <phoneticPr fontId="2" type="noConversion"/>
  </si>
  <si>
    <t>부채와자본총계</t>
    <phoneticPr fontId="2" type="noConversion"/>
  </si>
  <si>
    <t>1Q23</t>
    <phoneticPr fontId="2" type="noConversion"/>
  </si>
  <si>
    <t>1Q24</t>
    <phoneticPr fontId="2" type="noConversion"/>
  </si>
  <si>
    <t>‘24년 1분기 경영실적</t>
    <phoneticPr fontId="2" type="noConversion"/>
  </si>
  <si>
    <t>종속회사(휴온스생명과학)</t>
    <phoneticPr fontId="2" type="noConversion"/>
  </si>
  <si>
    <t>- 종속회사(휴온스생명과학)</t>
    <phoneticPr fontId="2" type="noConversion"/>
  </si>
  <si>
    <t xml:space="preserve">  확정급여부채</t>
    <phoneticPr fontId="2" type="noConversion"/>
  </si>
  <si>
    <t>2024. 5. 10.</t>
    <phoneticPr fontId="2" type="noConversion"/>
  </si>
  <si>
    <t>[해외 매출액]</t>
    <phoneticPr fontId="2" type="noConversion"/>
  </si>
  <si>
    <t>1Q21</t>
    <phoneticPr fontId="2" type="noConversion"/>
  </si>
  <si>
    <t>2Q21</t>
    <phoneticPr fontId="2" type="noConversion"/>
  </si>
  <si>
    <t>1Q22</t>
    <phoneticPr fontId="2" type="noConversion"/>
  </si>
  <si>
    <t>2Q22</t>
    <phoneticPr fontId="2" type="noConversion"/>
  </si>
  <si>
    <t>3Q22</t>
    <phoneticPr fontId="2" type="noConversion"/>
  </si>
  <si>
    <t>4Q22</t>
    <phoneticPr fontId="2" type="noConversion"/>
  </si>
  <si>
    <t>1Q23</t>
    <phoneticPr fontId="2" type="noConversion"/>
  </si>
  <si>
    <t>2Q23</t>
    <phoneticPr fontId="2" type="noConversion"/>
  </si>
  <si>
    <t>3Q23</t>
    <phoneticPr fontId="2" type="noConversion"/>
  </si>
  <si>
    <t>4Q23</t>
    <phoneticPr fontId="2" type="noConversion"/>
  </si>
  <si>
    <t>1Q24</t>
    <phoneticPr fontId="2" type="noConversion"/>
  </si>
  <si>
    <t>YoY</t>
    <phoneticPr fontId="2" type="noConversion"/>
  </si>
  <si>
    <t>QoQ</t>
    <phoneticPr fontId="2" type="noConversion"/>
  </si>
  <si>
    <t>FY 2023</t>
    <phoneticPr fontId="2" type="noConversion"/>
  </si>
  <si>
    <t>YoY</t>
    <phoneticPr fontId="2" type="noConversion"/>
  </si>
  <si>
    <t>수출액</t>
    <phoneticPr fontId="2" type="noConversion"/>
  </si>
  <si>
    <t xml:space="preserve">  주사제</t>
    <phoneticPr fontId="2" type="noConversion"/>
  </si>
  <si>
    <t xml:space="preserve">    북미 (주사제)</t>
    <phoneticPr fontId="72" type="noConversion"/>
  </si>
  <si>
    <t xml:space="preserve">    기타국가 (주사제)</t>
    <phoneticPr fontId="72" type="noConversion"/>
  </si>
  <si>
    <t xml:space="preserve">  기타 의약품 등</t>
    <phoneticPr fontId="2" type="noConversion"/>
  </si>
  <si>
    <t>FY 2021</t>
    <phoneticPr fontId="2" type="noConversion"/>
  </si>
  <si>
    <t xml:space="preserve">  종속회사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</si>
</sst>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m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/d"/>
    <numFmt numFmtId="179" formatCode="_ &quot;₩&quot;* #,##0.00_ ;_ &quot;₩&quot;* &quot;₩&quot;&quot;₩&quot;\-#,##0.00_ ;_ &quot;₩&quot;* &quot;-&quot;??_ ;_ @_ "/>
    <numFmt numFmtId="180" formatCode="_ * #,##0.00_ ;_ * &quot;₩&quot;&quot;₩&quot;\-#,##0.00_ ;_ * &quot;-&quot;??_ ;_ @_ "/>
    <numFmt numFmtId="181" formatCode="&quot; ￦&quot;#,##0_);&quot;(￦&quot;#,##0\);&quot; ￦&quot;\-_)"/>
    <numFmt numFmtId="182" formatCode="_-[$€]* #,##0.00_-;\-[$€]* #,##0.00_-;_-[$€]* &quot;-&quot;??_-;_-@_-"/>
    <numFmt numFmtId="183" formatCode="#,##0,,"/>
    <numFmt numFmtId="184" formatCode="\ \ \ \ @"/>
    <numFmt numFmtId="185" formatCode="\ \ \ \ \ \ @"/>
    <numFmt numFmtId="186" formatCode="0.0%"/>
    <numFmt numFmtId="187" formatCode="0.0%&quot;p&quot;"/>
    <numFmt numFmtId="188" formatCode="[$¥-411]#,##0_);\([$¥-411]#,##0\)"/>
    <numFmt numFmtId="189" formatCode="\+0.0%;\-0.0%"/>
    <numFmt numFmtId="190" formatCode="\+0.0%&quot;p&quot;;\-0.0%&quot;p&quot;"/>
    <numFmt numFmtId="191" formatCode="#,##0.0,,,"/>
  </numFmts>
  <fonts count="7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Times New Roman"/>
      <family val="1"/>
    </font>
    <font>
      <sz val="12"/>
      <name val="바탕체"/>
      <family val="1"/>
      <charset val="129"/>
    </font>
    <font>
      <b/>
      <sz val="12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color indexed="8"/>
      <name val="Tw Cen MT"/>
      <family val="2"/>
    </font>
    <font>
      <sz val="11"/>
      <color indexed="9"/>
      <name val="맑은 고딕"/>
      <family val="3"/>
      <charset val="129"/>
    </font>
    <font>
      <sz val="8"/>
      <color indexed="9"/>
      <name val="Tw Cen MT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9"/>
      <name val="Blue Highway D Type"/>
      <family val="2"/>
    </font>
    <font>
      <sz val="10"/>
      <color indexed="8"/>
      <name val="Blue Highway D Type"/>
      <family val="2"/>
    </font>
    <font>
      <sz val="11"/>
      <color indexed="9"/>
      <name val="Calibri"/>
      <family val="2"/>
    </font>
    <font>
      <sz val="10"/>
      <color indexed="16"/>
      <name val="Blue Highway D Type"/>
      <family val="2"/>
    </font>
    <font>
      <b/>
      <sz val="10"/>
      <color indexed="53"/>
      <name val="Blue Highway D Type"/>
      <family val="2"/>
    </font>
    <font>
      <sz val="10"/>
      <name val="Cheri"/>
      <family val="2"/>
    </font>
    <font>
      <b/>
      <sz val="10"/>
      <color indexed="9"/>
      <name val="Blue Highway D Type"/>
      <family val="2"/>
    </font>
    <font>
      <b/>
      <sz val="10"/>
      <color indexed="8"/>
      <name val="Blue Highway D Type"/>
      <family val="2"/>
    </font>
    <font>
      <i/>
      <sz val="8"/>
      <color indexed="23"/>
      <name val="Tw Cen MT"/>
      <family val="2"/>
    </font>
    <font>
      <sz val="10"/>
      <color indexed="17"/>
      <name val="Blue Highway D Type"/>
      <family val="2"/>
    </font>
    <font>
      <b/>
      <sz val="15"/>
      <color indexed="62"/>
      <name val="Blue Highway D Type"/>
      <family val="2"/>
    </font>
    <font>
      <b/>
      <sz val="13"/>
      <color indexed="62"/>
      <name val="Blue Highway D Type"/>
      <family val="2"/>
    </font>
    <font>
      <b/>
      <sz val="11"/>
      <color indexed="62"/>
      <name val="Blue Highway D Type"/>
      <family val="2"/>
    </font>
    <font>
      <sz val="10"/>
      <color indexed="62"/>
      <name val="Blue Highway D Type"/>
      <family val="2"/>
    </font>
    <font>
      <sz val="10"/>
      <color indexed="53"/>
      <name val="Blue Highway D Type"/>
      <family val="2"/>
    </font>
    <font>
      <sz val="10"/>
      <color indexed="60"/>
      <name val="Blue Highway D Type"/>
      <family val="2"/>
    </font>
    <font>
      <b/>
      <sz val="10"/>
      <color indexed="63"/>
      <name val="Blue Highway D Type"/>
      <family val="2"/>
    </font>
    <font>
      <sz val="10"/>
      <color indexed="55"/>
      <name val="Halotique Tryout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sz val="10"/>
      <color indexed="10"/>
      <name val="Blue Highway D Type"/>
      <family val="2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b/>
      <u/>
      <sz val="26"/>
      <name val="맑은 고딕"/>
      <family val="3"/>
      <charset val="129"/>
    </font>
    <font>
      <b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sz val="10"/>
      <color theme="1"/>
      <name val="Arial"/>
      <family val="2"/>
    </font>
    <font>
      <b/>
      <sz val="11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나눔고딕"/>
      <family val="3"/>
      <charset val="129"/>
    </font>
    <font>
      <b/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0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20"/>
      </left>
      <right style="thick">
        <color indexed="20"/>
      </right>
      <top style="thick">
        <color indexed="2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thin">
        <color theme="0"/>
      </top>
      <bottom style="medium">
        <color rgb="FFFF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0000"/>
      </left>
      <right style="medium">
        <color rgb="FFFF000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594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2" fillId="24" borderId="0" applyNumberFormat="0" applyBorder="0" applyAlignment="0" applyProtection="0"/>
    <xf numFmtId="0" fontId="30" fillId="23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0" fillId="22" borderId="0" applyNumberFormat="0" applyBorder="0" applyAlignment="0" applyProtection="0"/>
    <xf numFmtId="0" fontId="32" fillId="2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13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2" fillId="14" borderId="0" applyNumberFormat="0" applyBorder="0" applyAlignment="0" applyProtection="0"/>
    <xf numFmtId="0" fontId="30" fillId="29" borderId="0" applyNumberFormat="0" applyBorder="0" applyAlignment="0" applyProtection="0"/>
    <xf numFmtId="0" fontId="31" fillId="21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4" fillId="33" borderId="1" applyNumberFormat="0" applyAlignment="0" applyProtection="0"/>
    <xf numFmtId="0" fontId="35" fillId="0" borderId="0" applyNumberFormat="0" applyFont="0" applyFill="0" applyBorder="0" applyAlignment="0">
      <alignment horizontal="center"/>
    </xf>
    <xf numFmtId="0" fontId="36" fillId="23" borderId="2" applyNumberFormat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8" applyNumberFormat="0" applyFill="0" applyAlignment="0" applyProtection="0"/>
    <xf numFmtId="0" fontId="45" fillId="37" borderId="0" applyNumberFormat="0" applyBorder="0" applyAlignment="0" applyProtection="0"/>
    <xf numFmtId="0" fontId="3" fillId="0" borderId="0"/>
    <xf numFmtId="0" fontId="3" fillId="0" borderId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3" fillId="21" borderId="9" applyNumberFormat="0" applyFon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0" fontId="46" fillId="33" borderId="10" applyNumberFormat="0" applyAlignment="0" applyProtection="0"/>
    <xf numFmtId="39" fontId="47" fillId="0" borderId="11" applyFill="0" applyBorder="0">
      <alignment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0" fontId="16" fillId="38" borderId="1" applyNumberFormat="0" applyAlignment="0" applyProtection="0">
      <alignment vertical="center"/>
    </xf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0" fontId="17" fillId="3" borderId="0" applyNumberFormat="0" applyBorder="0" applyAlignment="0" applyProtection="0">
      <alignment vertical="center"/>
    </xf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3" fillId="39" borderId="9" applyNumberFormat="0" applyFont="0" applyAlignment="0" applyProtection="0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6" fillId="0" borderId="0"/>
    <xf numFmtId="0" fontId="19" fillId="0" borderId="0" applyNumberFormat="0" applyFill="0" applyBorder="0" applyAlignment="0" applyProtection="0">
      <alignment vertical="center"/>
    </xf>
    <xf numFmtId="0" fontId="20" fillId="41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1" fontId="7" fillId="0" borderId="0" applyFill="0" applyBorder="0" applyProtection="0">
      <alignment horizontal="right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0" borderId="0"/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0" fontId="29" fillId="38" borderId="10" applyNumberFormat="0" applyAlignment="0" applyProtection="0">
      <alignment vertical="center"/>
    </xf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" fillId="0" borderId="0"/>
    <xf numFmtId="188" fontId="60" fillId="0" borderId="0">
      <alignment vertical="center"/>
    </xf>
    <xf numFmtId="0" fontId="5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center"/>
    </xf>
    <xf numFmtId="0" fontId="55" fillId="0" borderId="0">
      <alignment vertical="center"/>
    </xf>
    <xf numFmtId="0" fontId="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3" fillId="0" borderId="0"/>
    <xf numFmtId="0" fontId="55" fillId="0" borderId="0"/>
    <xf numFmtId="182" fontId="56" fillId="0" borderId="0">
      <alignment vertical="center"/>
    </xf>
    <xf numFmtId="0" fontId="5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61" fillId="0" borderId="0">
      <alignment vertical="center"/>
    </xf>
    <xf numFmtId="0" fontId="5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>
      <alignment vertical="center"/>
    </xf>
    <xf numFmtId="0" fontId="57" fillId="0" borderId="0">
      <alignment vertical="center"/>
    </xf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3" fillId="0" borderId="0"/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57" fillId="0" borderId="0">
      <alignment vertical="center"/>
    </xf>
    <xf numFmtId="0" fontId="1" fillId="0" borderId="0">
      <alignment vertical="center"/>
    </xf>
    <xf numFmtId="0" fontId="57" fillId="0" borderId="0">
      <alignment vertical="center"/>
    </xf>
    <xf numFmtId="0" fontId="58" fillId="0" borderId="0">
      <alignment vertical="center"/>
    </xf>
    <xf numFmtId="0" fontId="55" fillId="0" borderId="0">
      <alignment vertical="center"/>
    </xf>
  </cellStyleXfs>
  <cellXfs count="171">
    <xf numFmtId="0" fontId="0" fillId="0" borderId="0" xfId="0">
      <alignment vertical="center"/>
    </xf>
    <xf numFmtId="0" fontId="57" fillId="0" borderId="0" xfId="478" applyFont="1">
      <alignment vertical="center"/>
    </xf>
    <xf numFmtId="0" fontId="56" fillId="0" borderId="0" xfId="478" applyFont="1">
      <alignment vertical="center"/>
    </xf>
    <xf numFmtId="0" fontId="57" fillId="42" borderId="0" xfId="478" applyFont="1" applyFill="1">
      <alignment vertical="center"/>
    </xf>
    <xf numFmtId="0" fontId="56" fillId="42" borderId="0" xfId="478" applyFont="1" applyFill="1">
      <alignment vertical="center"/>
    </xf>
    <xf numFmtId="0" fontId="0" fillId="42" borderId="0" xfId="0" applyFill="1">
      <alignment vertical="center"/>
    </xf>
    <xf numFmtId="0" fontId="62" fillId="42" borderId="0" xfId="478" applyFont="1" applyFill="1" applyAlignment="1">
      <alignment horizontal="left" vertical="center"/>
    </xf>
    <xf numFmtId="0" fontId="52" fillId="42" borderId="0" xfId="0" applyFont="1" applyFill="1">
      <alignment vertical="center"/>
    </xf>
    <xf numFmtId="0" fontId="63" fillId="43" borderId="16" xfId="558" applyFont="1" applyFill="1" applyBorder="1" applyAlignment="1">
      <alignment horizontal="center"/>
    </xf>
    <xf numFmtId="0" fontId="52" fillId="0" borderId="0" xfId="0" applyFont="1">
      <alignment vertical="center"/>
    </xf>
    <xf numFmtId="0" fontId="63" fillId="43" borderId="17" xfId="558" applyFont="1" applyFill="1" applyBorder="1" applyAlignment="1">
      <alignment horizontal="center"/>
    </xf>
    <xf numFmtId="0" fontId="64" fillId="42" borderId="0" xfId="0" applyFont="1" applyFill="1" applyAlignment="1">
      <alignment vertical="center"/>
    </xf>
    <xf numFmtId="183" fontId="65" fillId="0" borderId="18" xfId="313" applyNumberFormat="1" applyFont="1" applyFill="1" applyBorder="1" applyAlignment="1">
      <alignment horizontal="right"/>
    </xf>
    <xf numFmtId="183" fontId="65" fillId="0" borderId="19" xfId="313" applyNumberFormat="1" applyFont="1" applyFill="1" applyBorder="1" applyAlignment="1">
      <alignment horizontal="right"/>
    </xf>
    <xf numFmtId="183" fontId="63" fillId="43" borderId="20" xfId="313" applyNumberFormat="1" applyFont="1" applyFill="1" applyBorder="1" applyAlignment="1">
      <alignment horizontal="right"/>
    </xf>
    <xf numFmtId="183" fontId="63" fillId="43" borderId="21" xfId="313" applyNumberFormat="1" applyFont="1" applyFill="1" applyBorder="1" applyAlignment="1">
      <alignment horizontal="right"/>
    </xf>
    <xf numFmtId="0" fontId="63" fillId="43" borderId="22" xfId="313" applyNumberFormat="1" applyFont="1" applyFill="1" applyBorder="1" applyAlignment="1">
      <alignment horizontal="center"/>
    </xf>
    <xf numFmtId="0" fontId="63" fillId="43" borderId="23" xfId="558" applyFont="1" applyFill="1" applyBorder="1" applyAlignment="1">
      <alignment horizontal="center"/>
    </xf>
    <xf numFmtId="184" fontId="63" fillId="43" borderId="24" xfId="507" applyNumberFormat="1" applyFont="1" applyFill="1" applyBorder="1" applyAlignment="1">
      <alignment horizontal="left"/>
    </xf>
    <xf numFmtId="185" fontId="65" fillId="0" borderId="24" xfId="507" applyNumberFormat="1" applyFont="1" applyBorder="1" applyAlignment="1">
      <alignment horizontal="left"/>
    </xf>
    <xf numFmtId="185" fontId="65" fillId="0" borderId="24" xfId="507" applyNumberFormat="1" applyFont="1" applyFill="1" applyBorder="1" applyAlignment="1">
      <alignment horizontal="left"/>
    </xf>
    <xf numFmtId="185" fontId="65" fillId="0" borderId="25" xfId="0" applyNumberFormat="1" applyFont="1" applyBorder="1" applyAlignment="1">
      <alignment horizontal="left"/>
    </xf>
    <xf numFmtId="183" fontId="63" fillId="43" borderId="26" xfId="507" applyNumberFormat="1" applyFont="1" applyFill="1" applyBorder="1" applyAlignment="1">
      <alignment horizontal="right"/>
    </xf>
    <xf numFmtId="183" fontId="65" fillId="0" borderId="18" xfId="507" applyNumberFormat="1" applyFont="1" applyBorder="1" applyAlignment="1">
      <alignment horizontal="right"/>
    </xf>
    <xf numFmtId="183" fontId="65" fillId="0" borderId="26" xfId="507" applyNumberFormat="1" applyFont="1" applyFill="1" applyBorder="1" applyAlignment="1">
      <alignment horizontal="right"/>
    </xf>
    <xf numFmtId="183" fontId="63" fillId="43" borderId="18" xfId="507" applyNumberFormat="1" applyFont="1" applyFill="1" applyBorder="1" applyAlignment="1">
      <alignment horizontal="right"/>
    </xf>
    <xf numFmtId="183" fontId="65" fillId="0" borderId="18" xfId="507" applyNumberFormat="1" applyFont="1" applyFill="1" applyBorder="1" applyAlignment="1">
      <alignment horizontal="right"/>
    </xf>
    <xf numFmtId="0" fontId="56" fillId="0" borderId="0" xfId="478" applyFont="1" applyFill="1">
      <alignment vertical="center"/>
    </xf>
    <xf numFmtId="0" fontId="60" fillId="42" borderId="0" xfId="478" applyFont="1" applyFill="1" applyAlignment="1">
      <alignment horizontal="left" vertical="center"/>
    </xf>
    <xf numFmtId="183" fontId="65" fillId="42" borderId="18" xfId="507" applyNumberFormat="1" applyFont="1" applyFill="1" applyBorder="1" applyAlignment="1">
      <alignment horizontal="right"/>
    </xf>
    <xf numFmtId="183" fontId="65" fillId="0" borderId="27" xfId="313" applyNumberFormat="1" applyFont="1" applyFill="1" applyBorder="1" applyAlignment="1">
      <alignment horizontal="right"/>
    </xf>
    <xf numFmtId="184" fontId="63" fillId="43" borderId="18" xfId="507" applyNumberFormat="1" applyFont="1" applyFill="1" applyBorder="1" applyAlignment="1">
      <alignment horizontal="left"/>
    </xf>
    <xf numFmtId="185" fontId="65" fillId="0" borderId="18" xfId="507" applyNumberFormat="1" applyFont="1" applyBorder="1" applyAlignment="1">
      <alignment horizontal="left"/>
    </xf>
    <xf numFmtId="185" fontId="65" fillId="0" borderId="18" xfId="507" applyNumberFormat="1" applyFont="1" applyFill="1" applyBorder="1" applyAlignment="1">
      <alignment horizontal="left"/>
    </xf>
    <xf numFmtId="185" fontId="65" fillId="0" borderId="19" xfId="0" applyNumberFormat="1" applyFont="1" applyBorder="1" applyAlignment="1">
      <alignment horizontal="left"/>
    </xf>
    <xf numFmtId="0" fontId="66" fillId="0" borderId="0" xfId="0" applyFont="1">
      <alignment vertical="center"/>
    </xf>
    <xf numFmtId="0" fontId="64" fillId="0" borderId="0" xfId="0" applyFont="1" applyFill="1" applyAlignment="1">
      <alignment horizontal="center" vertical="center"/>
    </xf>
    <xf numFmtId="0" fontId="59" fillId="44" borderId="28" xfId="0" applyFont="1" applyFill="1" applyBorder="1" applyAlignment="1">
      <alignment horizontal="center" vertical="center"/>
    </xf>
    <xf numFmtId="0" fontId="64" fillId="0" borderId="28" xfId="0" applyFont="1" applyFill="1" applyBorder="1">
      <alignment vertical="center"/>
    </xf>
    <xf numFmtId="183" fontId="64" fillId="0" borderId="28" xfId="0" applyNumberFormat="1" applyFont="1" applyFill="1" applyBorder="1">
      <alignment vertical="center"/>
    </xf>
    <xf numFmtId="0" fontId="65" fillId="0" borderId="28" xfId="0" applyFont="1" applyFill="1" applyBorder="1">
      <alignment vertical="center"/>
    </xf>
    <xf numFmtId="183" fontId="65" fillId="0" borderId="28" xfId="0" applyNumberFormat="1" applyFont="1" applyFill="1" applyBorder="1">
      <alignment vertical="center"/>
    </xf>
    <xf numFmtId="0" fontId="65" fillId="0" borderId="28" xfId="0" applyFont="1" applyBorder="1">
      <alignment vertical="center"/>
    </xf>
    <xf numFmtId="183" fontId="65" fillId="0" borderId="28" xfId="0" applyNumberFormat="1" applyFont="1" applyBorder="1">
      <alignment vertical="center"/>
    </xf>
    <xf numFmtId="0" fontId="64" fillId="45" borderId="28" xfId="0" applyFont="1" applyFill="1" applyBorder="1" applyAlignment="1">
      <alignment horizontal="center" vertical="center"/>
    </xf>
    <xf numFmtId="183" fontId="64" fillId="45" borderId="28" xfId="0" applyNumberFormat="1" applyFont="1" applyFill="1" applyBorder="1">
      <alignment vertical="center"/>
    </xf>
    <xf numFmtId="0" fontId="64" fillId="46" borderId="28" xfId="0" applyFont="1" applyFill="1" applyBorder="1" applyAlignment="1">
      <alignment horizontal="center" vertical="center"/>
    </xf>
    <xf numFmtId="183" fontId="64" fillId="46" borderId="28" xfId="0" applyNumberFormat="1" applyFont="1" applyFill="1" applyBorder="1">
      <alignment vertical="center"/>
    </xf>
    <xf numFmtId="0" fontId="59" fillId="47" borderId="28" xfId="0" applyFont="1" applyFill="1" applyBorder="1" applyAlignment="1">
      <alignment horizontal="center" vertical="center"/>
    </xf>
    <xf numFmtId="183" fontId="59" fillId="47" borderId="28" xfId="0" applyNumberFormat="1" applyFont="1" applyFill="1" applyBorder="1">
      <alignment vertical="center"/>
    </xf>
    <xf numFmtId="0" fontId="64" fillId="48" borderId="28" xfId="0" applyFont="1" applyFill="1" applyBorder="1">
      <alignment vertical="center"/>
    </xf>
    <xf numFmtId="183" fontId="64" fillId="48" borderId="28" xfId="0" applyNumberFormat="1" applyFont="1" applyFill="1" applyBorder="1">
      <alignment vertical="center"/>
    </xf>
    <xf numFmtId="0" fontId="66" fillId="0" borderId="28" xfId="0" applyFont="1" applyFill="1" applyBorder="1">
      <alignment vertical="center"/>
    </xf>
    <xf numFmtId="0" fontId="66" fillId="0" borderId="28" xfId="0" applyFont="1" applyBorder="1">
      <alignment vertical="center"/>
    </xf>
    <xf numFmtId="0" fontId="67" fillId="49" borderId="0" xfId="0" applyFont="1" applyFill="1">
      <alignment vertical="center"/>
    </xf>
    <xf numFmtId="0" fontId="66" fillId="49" borderId="0" xfId="0" applyFont="1" applyFill="1">
      <alignment vertical="center"/>
    </xf>
    <xf numFmtId="0" fontId="59" fillId="44" borderId="29" xfId="0" applyFont="1" applyFill="1" applyBorder="1" applyAlignment="1">
      <alignment horizontal="center" vertical="center"/>
    </xf>
    <xf numFmtId="183" fontId="64" fillId="0" borderId="29" xfId="0" applyNumberFormat="1" applyFont="1" applyFill="1" applyBorder="1">
      <alignment vertical="center"/>
    </xf>
    <xf numFmtId="183" fontId="65" fillId="0" borderId="29" xfId="0" applyNumberFormat="1" applyFont="1" applyFill="1" applyBorder="1">
      <alignment vertical="center"/>
    </xf>
    <xf numFmtId="183" fontId="65" fillId="0" borderId="29" xfId="0" applyNumberFormat="1" applyFont="1" applyBorder="1">
      <alignment vertical="center"/>
    </xf>
    <xf numFmtId="183" fontId="64" fillId="45" borderId="29" xfId="0" applyNumberFormat="1" applyFont="1" applyFill="1" applyBorder="1">
      <alignment vertical="center"/>
    </xf>
    <xf numFmtId="183" fontId="64" fillId="46" borderId="29" xfId="0" applyNumberFormat="1" applyFont="1" applyFill="1" applyBorder="1">
      <alignment vertical="center"/>
    </xf>
    <xf numFmtId="183" fontId="59" fillId="47" borderId="29" xfId="0" applyNumberFormat="1" applyFont="1" applyFill="1" applyBorder="1">
      <alignment vertical="center"/>
    </xf>
    <xf numFmtId="0" fontId="59" fillId="44" borderId="30" xfId="0" applyFont="1" applyFill="1" applyBorder="1" applyAlignment="1">
      <alignment horizontal="center" vertical="center"/>
    </xf>
    <xf numFmtId="183" fontId="64" fillId="0" borderId="31" xfId="0" applyNumberFormat="1" applyFont="1" applyFill="1" applyBorder="1">
      <alignment vertical="center"/>
    </xf>
    <xf numFmtId="183" fontId="65" fillId="0" borderId="31" xfId="0" applyNumberFormat="1" applyFont="1" applyFill="1" applyBorder="1">
      <alignment vertical="center"/>
    </xf>
    <xf numFmtId="183" fontId="65" fillId="0" borderId="31" xfId="0" applyNumberFormat="1" applyFont="1" applyBorder="1">
      <alignment vertical="center"/>
    </xf>
    <xf numFmtId="183" fontId="64" fillId="45" borderId="31" xfId="0" applyNumberFormat="1" applyFont="1" applyFill="1" applyBorder="1">
      <alignment vertical="center"/>
    </xf>
    <xf numFmtId="183" fontId="64" fillId="46" borderId="31" xfId="0" applyNumberFormat="1" applyFont="1" applyFill="1" applyBorder="1">
      <alignment vertical="center"/>
    </xf>
    <xf numFmtId="183" fontId="59" fillId="47" borderId="32" xfId="0" applyNumberFormat="1" applyFont="1" applyFill="1" applyBorder="1">
      <alignment vertical="center"/>
    </xf>
    <xf numFmtId="0" fontId="59" fillId="44" borderId="33" xfId="0" applyFont="1" applyFill="1" applyBorder="1" applyAlignment="1">
      <alignment horizontal="center" vertical="center"/>
    </xf>
    <xf numFmtId="183" fontId="64" fillId="48" borderId="31" xfId="0" applyNumberFormat="1" applyFont="1" applyFill="1" applyBorder="1">
      <alignment vertical="center"/>
    </xf>
    <xf numFmtId="183" fontId="64" fillId="48" borderId="29" xfId="0" applyNumberFormat="1" applyFont="1" applyFill="1" applyBorder="1">
      <alignment vertical="center"/>
    </xf>
    <xf numFmtId="0" fontId="65" fillId="0" borderId="28" xfId="0" applyFont="1" applyFill="1" applyBorder="1" applyAlignment="1">
      <alignment horizontal="left" vertical="center" indent="1"/>
    </xf>
    <xf numFmtId="0" fontId="66" fillId="49" borderId="0" xfId="0" applyFont="1" applyFill="1" applyAlignment="1">
      <alignment horizontal="right" vertical="center"/>
    </xf>
    <xf numFmtId="183" fontId="64" fillId="49" borderId="28" xfId="0" applyNumberFormat="1" applyFont="1" applyFill="1" applyBorder="1">
      <alignment vertical="center"/>
    </xf>
    <xf numFmtId="0" fontId="59" fillId="50" borderId="28" xfId="0" applyFont="1" applyFill="1" applyBorder="1" applyAlignment="1">
      <alignment horizontal="center" vertical="center"/>
    </xf>
    <xf numFmtId="183" fontId="59" fillId="50" borderId="28" xfId="0" applyNumberFormat="1" applyFont="1" applyFill="1" applyBorder="1">
      <alignment vertical="center"/>
    </xf>
    <xf numFmtId="183" fontId="65" fillId="51" borderId="28" xfId="0" applyNumberFormat="1" applyFont="1" applyFill="1" applyBorder="1">
      <alignment vertical="center"/>
    </xf>
    <xf numFmtId="0" fontId="65" fillId="51" borderId="28" xfId="0" quotePrefix="1" applyFont="1" applyFill="1" applyBorder="1" applyAlignment="1">
      <alignment horizontal="left" vertical="center" indent="1"/>
    </xf>
    <xf numFmtId="183" fontId="64" fillId="49" borderId="29" xfId="0" applyNumberFormat="1" applyFont="1" applyFill="1" applyBorder="1">
      <alignment vertical="center"/>
    </xf>
    <xf numFmtId="0" fontId="64" fillId="0" borderId="0" xfId="0" applyFont="1">
      <alignment vertical="center"/>
    </xf>
    <xf numFmtId="183" fontId="65" fillId="0" borderId="31" xfId="0" applyNumberFormat="1" applyFont="1" applyFill="1" applyBorder="1" applyAlignment="1">
      <alignment horizontal="right" vertical="center"/>
    </xf>
    <xf numFmtId="0" fontId="65" fillId="0" borderId="28" xfId="0" quotePrefix="1" applyFont="1" applyFill="1" applyBorder="1" applyAlignment="1">
      <alignment horizontal="left" vertical="center" indent="1"/>
    </xf>
    <xf numFmtId="0" fontId="66" fillId="0" borderId="0" xfId="0" applyFont="1" applyFill="1">
      <alignment vertical="center"/>
    </xf>
    <xf numFmtId="183" fontId="65" fillId="0" borderId="32" xfId="0" applyNumberFormat="1" applyFont="1" applyBorder="1">
      <alignment vertical="center"/>
    </xf>
    <xf numFmtId="186" fontId="0" fillId="0" borderId="0" xfId="293" applyNumberFormat="1" applyFont="1">
      <alignment vertical="center"/>
    </xf>
    <xf numFmtId="183" fontId="64" fillId="48" borderId="34" xfId="0" applyNumberFormat="1" applyFont="1" applyFill="1" applyBorder="1">
      <alignment vertical="center"/>
    </xf>
    <xf numFmtId="0" fontId="68" fillId="0" borderId="0" xfId="0" applyFont="1" applyAlignment="1">
      <alignment horizontal="justify" vertical="center"/>
    </xf>
    <xf numFmtId="0" fontId="63" fillId="48" borderId="28" xfId="0" applyFont="1" applyFill="1" applyBorder="1">
      <alignment vertical="center"/>
    </xf>
    <xf numFmtId="186" fontId="64" fillId="48" borderId="28" xfId="293" applyNumberFormat="1" applyFont="1" applyFill="1" applyBorder="1">
      <alignment vertical="center"/>
    </xf>
    <xf numFmtId="186" fontId="64" fillId="48" borderId="28" xfId="0" applyNumberFormat="1" applyFont="1" applyFill="1" applyBorder="1">
      <alignment vertical="center"/>
    </xf>
    <xf numFmtId="186" fontId="64" fillId="49" borderId="28" xfId="293" applyNumberFormat="1" applyFont="1" applyFill="1" applyBorder="1">
      <alignment vertical="center"/>
    </xf>
    <xf numFmtId="186" fontId="64" fillId="49" borderId="29" xfId="293" applyNumberFormat="1" applyFont="1" applyFill="1" applyBorder="1">
      <alignment vertical="center"/>
    </xf>
    <xf numFmtId="186" fontId="64" fillId="48" borderId="31" xfId="293" applyNumberFormat="1" applyFont="1" applyFill="1" applyBorder="1">
      <alignment vertical="center"/>
    </xf>
    <xf numFmtId="0" fontId="59" fillId="44" borderId="35" xfId="0" applyFont="1" applyFill="1" applyBorder="1" applyAlignment="1">
      <alignment horizontal="center" vertical="center"/>
    </xf>
    <xf numFmtId="183" fontId="64" fillId="48" borderId="36" xfId="0" applyNumberFormat="1" applyFont="1" applyFill="1" applyBorder="1">
      <alignment vertical="center"/>
    </xf>
    <xf numFmtId="183" fontId="65" fillId="0" borderId="36" xfId="0" applyNumberFormat="1" applyFont="1" applyFill="1" applyBorder="1">
      <alignment vertical="center"/>
    </xf>
    <xf numFmtId="183" fontId="64" fillId="48" borderId="37" xfId="0" applyNumberFormat="1" applyFont="1" applyFill="1" applyBorder="1">
      <alignment vertical="center"/>
    </xf>
    <xf numFmtId="183" fontId="59" fillId="47" borderId="37" xfId="0" applyNumberFormat="1" applyFont="1" applyFill="1" applyBorder="1">
      <alignment vertical="center"/>
    </xf>
    <xf numFmtId="189" fontId="63" fillId="48" borderId="28" xfId="293" applyNumberFormat="1" applyFont="1" applyFill="1" applyBorder="1">
      <alignment vertical="center"/>
    </xf>
    <xf numFmtId="189" fontId="63" fillId="48" borderId="33" xfId="293" applyNumberFormat="1" applyFont="1" applyFill="1" applyBorder="1">
      <alignment vertical="center"/>
    </xf>
    <xf numFmtId="189" fontId="69" fillId="47" borderId="28" xfId="293" applyNumberFormat="1" applyFont="1" applyFill="1" applyBorder="1">
      <alignment vertical="center"/>
    </xf>
    <xf numFmtId="189" fontId="69" fillId="47" borderId="33" xfId="293" applyNumberFormat="1" applyFont="1" applyFill="1" applyBorder="1">
      <alignment vertical="center"/>
    </xf>
    <xf numFmtId="183" fontId="65" fillId="51" borderId="36" xfId="0" applyNumberFormat="1" applyFont="1" applyFill="1" applyBorder="1">
      <alignment vertical="center"/>
    </xf>
    <xf numFmtId="183" fontId="65" fillId="0" borderId="36" xfId="0" applyNumberFormat="1" applyFont="1" applyBorder="1">
      <alignment vertical="center"/>
    </xf>
    <xf numFmtId="183" fontId="65" fillId="0" borderId="37" xfId="0" applyNumberFormat="1" applyFont="1" applyBorder="1">
      <alignment vertical="center"/>
    </xf>
    <xf numFmtId="189" fontId="63" fillId="51" borderId="28" xfId="293" applyNumberFormat="1" applyFont="1" applyFill="1" applyBorder="1">
      <alignment vertical="center"/>
    </xf>
    <xf numFmtId="189" fontId="63" fillId="51" borderId="33" xfId="293" applyNumberFormat="1" applyFont="1" applyFill="1" applyBorder="1">
      <alignment vertical="center"/>
    </xf>
    <xf numFmtId="189" fontId="65" fillId="0" borderId="28" xfId="293" applyNumberFormat="1" applyFont="1" applyFill="1" applyBorder="1">
      <alignment vertical="center"/>
    </xf>
    <xf numFmtId="189" fontId="65" fillId="0" borderId="33" xfId="293" applyNumberFormat="1" applyFont="1" applyFill="1" applyBorder="1">
      <alignment vertical="center"/>
    </xf>
    <xf numFmtId="189" fontId="65" fillId="0" borderId="28" xfId="293" applyNumberFormat="1" applyFont="1" applyFill="1" applyBorder="1" applyAlignment="1">
      <alignment horizontal="right" vertical="center"/>
    </xf>
    <xf numFmtId="189" fontId="65" fillId="0" borderId="33" xfId="293" applyNumberFormat="1" applyFont="1" applyFill="1" applyBorder="1" applyAlignment="1">
      <alignment horizontal="right" vertical="center"/>
    </xf>
    <xf numFmtId="189" fontId="63" fillId="48" borderId="33" xfId="293" applyNumberFormat="1" applyFont="1" applyFill="1" applyBorder="1" applyAlignment="1">
      <alignment horizontal="right" vertical="center"/>
    </xf>
    <xf numFmtId="183" fontId="64" fillId="0" borderId="36" xfId="0" applyNumberFormat="1" applyFont="1" applyFill="1" applyBorder="1">
      <alignment vertical="center"/>
    </xf>
    <xf numFmtId="183" fontId="64" fillId="45" borderId="36" xfId="0" applyNumberFormat="1" applyFont="1" applyFill="1" applyBorder="1">
      <alignment vertical="center"/>
    </xf>
    <xf numFmtId="183" fontId="64" fillId="46" borderId="36" xfId="0" applyNumberFormat="1" applyFont="1" applyFill="1" applyBorder="1">
      <alignment vertical="center"/>
    </xf>
    <xf numFmtId="183" fontId="66" fillId="0" borderId="0" xfId="0" applyNumberFormat="1" applyFont="1">
      <alignment vertical="center"/>
    </xf>
    <xf numFmtId="0" fontId="71" fillId="0" borderId="0" xfId="0" applyFont="1">
      <alignment vertical="center"/>
    </xf>
    <xf numFmtId="0" fontId="59" fillId="52" borderId="33" xfId="0" applyFont="1" applyFill="1" applyBorder="1" applyAlignment="1">
      <alignment horizontal="center" vertical="center"/>
    </xf>
    <xf numFmtId="189" fontId="63" fillId="49" borderId="33" xfId="293" applyNumberFormat="1" applyFont="1" applyFill="1" applyBorder="1">
      <alignment vertical="center"/>
    </xf>
    <xf numFmtId="189" fontId="69" fillId="52" borderId="33" xfId="293" applyNumberFormat="1" applyFont="1" applyFill="1" applyBorder="1">
      <alignment vertical="center"/>
    </xf>
    <xf numFmtId="189" fontId="65" fillId="51" borderId="33" xfId="293" applyNumberFormat="1" applyFont="1" applyFill="1" applyBorder="1">
      <alignment vertical="center"/>
    </xf>
    <xf numFmtId="0" fontId="59" fillId="52" borderId="29" xfId="0" applyFont="1" applyFill="1" applyBorder="1" applyAlignment="1">
      <alignment horizontal="center" vertical="center"/>
    </xf>
    <xf numFmtId="187" fontId="63" fillId="49" borderId="33" xfId="293" applyNumberFormat="1" applyFont="1" applyFill="1" applyBorder="1">
      <alignment vertical="center"/>
    </xf>
    <xf numFmtId="189" fontId="63" fillId="49" borderId="33" xfId="293" applyNumberFormat="1" applyFont="1" applyFill="1" applyBorder="1" applyAlignment="1">
      <alignment horizontal="right" vertical="center"/>
    </xf>
    <xf numFmtId="187" fontId="63" fillId="49" borderId="33" xfId="293" applyNumberFormat="1" applyFont="1" applyFill="1" applyBorder="1" applyAlignment="1">
      <alignment horizontal="right" vertical="center"/>
    </xf>
    <xf numFmtId="183" fontId="65" fillId="51" borderId="29" xfId="0" applyNumberFormat="1" applyFont="1" applyFill="1" applyBorder="1">
      <alignment vertical="center"/>
    </xf>
    <xf numFmtId="189" fontId="65" fillId="51" borderId="33" xfId="293" applyNumberFormat="1" applyFont="1" applyFill="1" applyBorder="1" applyAlignment="1">
      <alignment horizontal="right" vertical="center"/>
    </xf>
    <xf numFmtId="183" fontId="63" fillId="51" borderId="31" xfId="0" applyNumberFormat="1" applyFont="1" applyFill="1" applyBorder="1">
      <alignment vertical="center"/>
    </xf>
    <xf numFmtId="190" fontId="63" fillId="48" borderId="28" xfId="293" applyNumberFormat="1" applyFont="1" applyFill="1" applyBorder="1">
      <alignment vertical="center"/>
    </xf>
    <xf numFmtId="41" fontId="66" fillId="0" borderId="0" xfId="313" applyFont="1">
      <alignment vertical="center"/>
    </xf>
    <xf numFmtId="0" fontId="59" fillId="50" borderId="29" xfId="0" applyFont="1" applyFill="1" applyBorder="1" applyAlignment="1">
      <alignment horizontal="center" vertical="center"/>
    </xf>
    <xf numFmtId="0" fontId="0" fillId="0" borderId="0" xfId="0" applyBorder="1" applyAlignment="1"/>
    <xf numFmtId="186" fontId="65" fillId="51" borderId="28" xfId="293" applyNumberFormat="1" applyFont="1" applyFill="1" applyBorder="1">
      <alignment vertical="center"/>
    </xf>
    <xf numFmtId="186" fontId="65" fillId="51" borderId="33" xfId="293" applyNumberFormat="1" applyFont="1" applyFill="1" applyBorder="1">
      <alignment vertical="center"/>
    </xf>
    <xf numFmtId="186" fontId="65" fillId="42" borderId="28" xfId="293" applyNumberFormat="1" applyFont="1" applyFill="1" applyBorder="1">
      <alignment vertical="center"/>
    </xf>
    <xf numFmtId="186" fontId="65" fillId="42" borderId="33" xfId="293" applyNumberFormat="1" applyFont="1" applyFill="1" applyBorder="1">
      <alignment vertical="center"/>
    </xf>
    <xf numFmtId="0" fontId="63" fillId="48" borderId="28" xfId="0" applyFont="1" applyFill="1" applyBorder="1" applyAlignment="1">
      <alignment vertical="center"/>
    </xf>
    <xf numFmtId="0" fontId="66" fillId="0" borderId="28" xfId="0" applyFont="1" applyBorder="1" applyAlignment="1">
      <alignment vertical="center"/>
    </xf>
    <xf numFmtId="0" fontId="66" fillId="0" borderId="28" xfId="0" applyFont="1" applyBorder="1" applyAlignment="1">
      <alignment horizontal="right" vertical="center"/>
    </xf>
    <xf numFmtId="0" fontId="66" fillId="0" borderId="28" xfId="0" applyFont="1" applyBorder="1" applyAlignment="1"/>
    <xf numFmtId="0" fontId="59" fillId="52" borderId="28" xfId="0" applyFont="1" applyFill="1" applyBorder="1" applyAlignment="1">
      <alignment horizontal="center" vertical="center"/>
    </xf>
    <xf numFmtId="189" fontId="65" fillId="51" borderId="28" xfId="293" applyNumberFormat="1" applyFont="1" applyFill="1" applyBorder="1">
      <alignment vertical="center"/>
    </xf>
    <xf numFmtId="0" fontId="64" fillId="0" borderId="28" xfId="0" applyFont="1" applyBorder="1" applyAlignment="1"/>
    <xf numFmtId="0" fontId="73" fillId="42" borderId="28" xfId="0" applyFont="1" applyFill="1" applyBorder="1" applyAlignment="1">
      <alignment vertical="center"/>
    </xf>
    <xf numFmtId="189" fontId="65" fillId="42" borderId="28" xfId="293" applyNumberFormat="1" applyFont="1" applyFill="1" applyBorder="1">
      <alignment vertical="center"/>
    </xf>
    <xf numFmtId="0" fontId="65" fillId="0" borderId="28" xfId="0" applyFont="1" applyBorder="1" applyAlignment="1">
      <alignment vertical="center"/>
    </xf>
    <xf numFmtId="191" fontId="65" fillId="0" borderId="28" xfId="0" applyNumberFormat="1" applyFont="1" applyBorder="1" applyAlignment="1">
      <alignment vertical="center"/>
    </xf>
    <xf numFmtId="186" fontId="65" fillId="0" borderId="28" xfId="293" applyNumberFormat="1" applyFont="1" applyBorder="1" applyAlignment="1"/>
    <xf numFmtId="191" fontId="65" fillId="0" borderId="28" xfId="0" applyNumberFormat="1" applyFont="1" applyBorder="1" applyAlignment="1"/>
    <xf numFmtId="0" fontId="66" fillId="0" borderId="40" xfId="0" applyFont="1" applyBorder="1" applyAlignment="1">
      <alignment vertical="center"/>
    </xf>
    <xf numFmtId="191" fontId="65" fillId="0" borderId="41" xfId="0" applyNumberFormat="1" applyFont="1" applyBorder="1" applyAlignment="1">
      <alignment vertical="center"/>
    </xf>
    <xf numFmtId="0" fontId="59" fillId="44" borderId="42" xfId="0" applyFont="1" applyFill="1" applyBorder="1" applyAlignment="1">
      <alignment horizontal="center" vertical="center"/>
    </xf>
    <xf numFmtId="183" fontId="63" fillId="48" borderId="28" xfId="0" applyNumberFormat="1" applyFont="1" applyFill="1" applyBorder="1" applyAlignment="1">
      <alignment vertical="center"/>
    </xf>
    <xf numFmtId="183" fontId="63" fillId="48" borderId="29" xfId="0" applyNumberFormat="1" applyFont="1" applyFill="1" applyBorder="1" applyAlignment="1">
      <alignment vertical="center"/>
    </xf>
    <xf numFmtId="183" fontId="63" fillId="48" borderId="38" xfId="0" applyNumberFormat="1" applyFont="1" applyFill="1" applyBorder="1" applyAlignment="1">
      <alignment vertical="center"/>
    </xf>
    <xf numFmtId="183" fontId="65" fillId="51" borderId="28" xfId="0" applyNumberFormat="1" applyFont="1" applyFill="1" applyBorder="1" applyAlignment="1">
      <alignment vertical="center"/>
    </xf>
    <xf numFmtId="183" fontId="65" fillId="51" borderId="29" xfId="0" applyNumberFormat="1" applyFont="1" applyFill="1" applyBorder="1" applyAlignment="1">
      <alignment vertical="center"/>
    </xf>
    <xf numFmtId="183" fontId="65" fillId="51" borderId="38" xfId="0" applyNumberFormat="1" applyFont="1" applyFill="1" applyBorder="1" applyAlignment="1">
      <alignment vertical="center"/>
    </xf>
    <xf numFmtId="183" fontId="65" fillId="42" borderId="28" xfId="0" applyNumberFormat="1" applyFont="1" applyFill="1" applyBorder="1" applyAlignment="1">
      <alignment vertical="center"/>
    </xf>
    <xf numFmtId="183" fontId="65" fillId="42" borderId="29" xfId="0" applyNumberFormat="1" applyFont="1" applyFill="1" applyBorder="1" applyAlignment="1">
      <alignment vertical="center"/>
    </xf>
    <xf numFmtId="183" fontId="65" fillId="42" borderId="38" xfId="0" applyNumberFormat="1" applyFont="1" applyFill="1" applyBorder="1" applyAlignment="1">
      <alignment vertical="center"/>
    </xf>
    <xf numFmtId="183" fontId="65" fillId="51" borderId="39" xfId="0" applyNumberFormat="1" applyFont="1" applyFill="1" applyBorder="1" applyAlignment="1">
      <alignment vertical="center"/>
    </xf>
    <xf numFmtId="183" fontId="63" fillId="48" borderId="28" xfId="0" applyNumberFormat="1" applyFont="1" applyFill="1" applyBorder="1">
      <alignment vertical="center"/>
    </xf>
    <xf numFmtId="0" fontId="63" fillId="51" borderId="28" xfId="0" quotePrefix="1" applyFont="1" applyFill="1" applyBorder="1" applyAlignment="1">
      <alignment horizontal="left" vertical="center"/>
    </xf>
    <xf numFmtId="0" fontId="59" fillId="44" borderId="0" xfId="0" applyFont="1" applyFill="1" applyBorder="1" applyAlignment="1">
      <alignment vertical="center"/>
    </xf>
    <xf numFmtId="0" fontId="59" fillId="44" borderId="28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</cellXfs>
  <cellStyles count="594">
    <cellStyle name="_x000a_386grabber=M" xfId="1" xr:uid="{00000000-0005-0000-0000-000000000000}"/>
    <cellStyle name="_x000a_386grabber=M 3" xfId="2" xr:uid="{00000000-0005-0000-0000-000001000000}"/>
    <cellStyle name="20% - Accent1" xfId="3" xr:uid="{00000000-0005-0000-0000-000002000000}"/>
    <cellStyle name="20% - Accent2" xfId="4" xr:uid="{00000000-0005-0000-0000-000003000000}"/>
    <cellStyle name="20% - Accent3" xfId="5" xr:uid="{00000000-0005-0000-0000-000004000000}"/>
    <cellStyle name="20% - Accent4" xfId="6" xr:uid="{00000000-0005-0000-0000-000005000000}"/>
    <cellStyle name="20% - Accent5" xfId="7" xr:uid="{00000000-0005-0000-0000-000006000000}"/>
    <cellStyle name="20% - Accent6" xfId="8" xr:uid="{00000000-0005-0000-0000-000007000000}"/>
    <cellStyle name="20% - 강조색1 2" xfId="9" xr:uid="{00000000-0005-0000-0000-000008000000}"/>
    <cellStyle name="20% - 강조색2 2" xfId="10" xr:uid="{00000000-0005-0000-0000-000009000000}"/>
    <cellStyle name="20% - 강조색3 2" xfId="11" xr:uid="{00000000-0005-0000-0000-00000A000000}"/>
    <cellStyle name="20% - 강조색4 2" xfId="12" xr:uid="{00000000-0005-0000-0000-00000B000000}"/>
    <cellStyle name="20% - 강조색5 2" xfId="13" xr:uid="{00000000-0005-0000-0000-00000C000000}"/>
    <cellStyle name="20% - 강조색6 2" xfId="14" xr:uid="{00000000-0005-0000-0000-00000D000000}"/>
    <cellStyle name="40% - Accent1" xfId="15" xr:uid="{00000000-0005-0000-0000-00000E000000}"/>
    <cellStyle name="40% - Accent2" xfId="16" xr:uid="{00000000-0005-0000-0000-00000F000000}"/>
    <cellStyle name="40% - Accent3" xfId="17" xr:uid="{00000000-0005-0000-0000-000010000000}"/>
    <cellStyle name="40% - Accent4" xfId="18" xr:uid="{00000000-0005-0000-0000-000011000000}"/>
    <cellStyle name="40% - Accent5" xfId="19" xr:uid="{00000000-0005-0000-0000-000012000000}"/>
    <cellStyle name="40% - Accent6" xfId="20" xr:uid="{00000000-0005-0000-0000-000013000000}"/>
    <cellStyle name="40% - 강조색1 2" xfId="21" xr:uid="{00000000-0005-0000-0000-000014000000}"/>
    <cellStyle name="40% - 강조색2 2" xfId="22" xr:uid="{00000000-0005-0000-0000-000015000000}"/>
    <cellStyle name="40% - 강조색3 2" xfId="23" xr:uid="{00000000-0005-0000-0000-000016000000}"/>
    <cellStyle name="40% - 강조색4 2" xfId="24" xr:uid="{00000000-0005-0000-0000-000017000000}"/>
    <cellStyle name="40% - 강조색5 2" xfId="25" xr:uid="{00000000-0005-0000-0000-000018000000}"/>
    <cellStyle name="40% - 강조색6 2" xfId="26" xr:uid="{00000000-0005-0000-0000-000019000000}"/>
    <cellStyle name="60% - Accent1" xfId="27" xr:uid="{00000000-0005-0000-0000-00001A000000}"/>
    <cellStyle name="60% - Accent2" xfId="28" xr:uid="{00000000-0005-0000-0000-00001B000000}"/>
    <cellStyle name="60% - Accent3" xfId="29" xr:uid="{00000000-0005-0000-0000-00001C000000}"/>
    <cellStyle name="60% - Accent4" xfId="30" xr:uid="{00000000-0005-0000-0000-00001D000000}"/>
    <cellStyle name="60% - Accent5" xfId="31" xr:uid="{00000000-0005-0000-0000-00001E000000}"/>
    <cellStyle name="60% - Accent6" xfId="32" xr:uid="{00000000-0005-0000-0000-00001F000000}"/>
    <cellStyle name="60% - 강조색1 2" xfId="33" xr:uid="{00000000-0005-0000-0000-000020000000}"/>
    <cellStyle name="60% - 강조색2 2" xfId="34" xr:uid="{00000000-0005-0000-0000-000021000000}"/>
    <cellStyle name="60% - 강조색3 2" xfId="35" xr:uid="{00000000-0005-0000-0000-000022000000}"/>
    <cellStyle name="60% - 강조색4 2" xfId="36" xr:uid="{00000000-0005-0000-0000-000023000000}"/>
    <cellStyle name="60% - 강조색5 2" xfId="37" xr:uid="{00000000-0005-0000-0000-000024000000}"/>
    <cellStyle name="60% - 강조색6 2" xfId="38" xr:uid="{00000000-0005-0000-0000-000025000000}"/>
    <cellStyle name="Accent1" xfId="39" xr:uid="{00000000-0005-0000-0000-000026000000}"/>
    <cellStyle name="Accent1 - 20%" xfId="40" xr:uid="{00000000-0005-0000-0000-000027000000}"/>
    <cellStyle name="Accent1 - 40%" xfId="41" xr:uid="{00000000-0005-0000-0000-000028000000}"/>
    <cellStyle name="Accent1 - 60%" xfId="42" xr:uid="{00000000-0005-0000-0000-000029000000}"/>
    <cellStyle name="Accent1_FAX COVER" xfId="43" xr:uid="{00000000-0005-0000-0000-00002A000000}"/>
    <cellStyle name="Accent2" xfId="44" xr:uid="{00000000-0005-0000-0000-00002B000000}"/>
    <cellStyle name="Accent2 - 20%" xfId="45" xr:uid="{00000000-0005-0000-0000-00002C000000}"/>
    <cellStyle name="Accent2 - 40%" xfId="46" xr:uid="{00000000-0005-0000-0000-00002D000000}"/>
    <cellStyle name="Accent2 - 60%" xfId="47" xr:uid="{00000000-0005-0000-0000-00002E000000}"/>
    <cellStyle name="Accent2_FAX COVER" xfId="48" xr:uid="{00000000-0005-0000-0000-00002F000000}"/>
    <cellStyle name="Accent3" xfId="49" xr:uid="{00000000-0005-0000-0000-000030000000}"/>
    <cellStyle name="Accent3 - 20%" xfId="50" xr:uid="{00000000-0005-0000-0000-000031000000}"/>
    <cellStyle name="Accent3 - 40%" xfId="51" xr:uid="{00000000-0005-0000-0000-000032000000}"/>
    <cellStyle name="Accent3 - 60%" xfId="52" xr:uid="{00000000-0005-0000-0000-000033000000}"/>
    <cellStyle name="Accent3_FAX COVER" xfId="53" xr:uid="{00000000-0005-0000-0000-000034000000}"/>
    <cellStyle name="Accent4" xfId="54" xr:uid="{00000000-0005-0000-0000-000035000000}"/>
    <cellStyle name="Accent4 - 20%" xfId="55" xr:uid="{00000000-0005-0000-0000-000036000000}"/>
    <cellStyle name="Accent4 - 40%" xfId="56" xr:uid="{00000000-0005-0000-0000-000037000000}"/>
    <cellStyle name="Accent4 - 60%" xfId="57" xr:uid="{00000000-0005-0000-0000-000038000000}"/>
    <cellStyle name="Accent4_FAX COVER" xfId="58" xr:uid="{00000000-0005-0000-0000-000039000000}"/>
    <cellStyle name="Accent5" xfId="59" xr:uid="{00000000-0005-0000-0000-00003A000000}"/>
    <cellStyle name="Accent5 - 20%" xfId="60" xr:uid="{00000000-0005-0000-0000-00003B000000}"/>
    <cellStyle name="Accent5 - 40%" xfId="61" xr:uid="{00000000-0005-0000-0000-00003C000000}"/>
    <cellStyle name="Accent5 - 60%" xfId="62" xr:uid="{00000000-0005-0000-0000-00003D000000}"/>
    <cellStyle name="Accent5_FAX COVER" xfId="63" xr:uid="{00000000-0005-0000-0000-00003E000000}"/>
    <cellStyle name="Accent6" xfId="64" xr:uid="{00000000-0005-0000-0000-00003F000000}"/>
    <cellStyle name="Accent6 - 20%" xfId="65" xr:uid="{00000000-0005-0000-0000-000040000000}"/>
    <cellStyle name="Accent6 - 40%" xfId="66" xr:uid="{00000000-0005-0000-0000-000041000000}"/>
    <cellStyle name="Accent6 - 60%" xfId="67" xr:uid="{00000000-0005-0000-0000-000042000000}"/>
    <cellStyle name="Accent6_FAX COVER" xfId="68" xr:uid="{00000000-0005-0000-0000-000043000000}"/>
    <cellStyle name="Bad" xfId="69" xr:uid="{00000000-0005-0000-0000-000044000000}"/>
    <cellStyle name="Calculation" xfId="70" xr:uid="{00000000-0005-0000-0000-000045000000}"/>
    <cellStyle name="Calculation 2" xfId="71" xr:uid="{00000000-0005-0000-0000-000046000000}"/>
    <cellStyle name="Calculation 2 2" xfId="72" xr:uid="{00000000-0005-0000-0000-000047000000}"/>
    <cellStyle name="Calculation 2 2 2" xfId="73" xr:uid="{00000000-0005-0000-0000-000048000000}"/>
    <cellStyle name="Calculation 2 3" xfId="74" xr:uid="{00000000-0005-0000-0000-000049000000}"/>
    <cellStyle name="Calculation 2 3 2" xfId="75" xr:uid="{00000000-0005-0000-0000-00004A000000}"/>
    <cellStyle name="Calculation 3" xfId="76" xr:uid="{00000000-0005-0000-0000-00004B000000}"/>
    <cellStyle name="Calculation 3 2" xfId="77" xr:uid="{00000000-0005-0000-0000-00004C000000}"/>
    <cellStyle name="Calculation 3 2 2" xfId="78" xr:uid="{00000000-0005-0000-0000-00004D000000}"/>
    <cellStyle name="Calculation 3 3" xfId="79" xr:uid="{00000000-0005-0000-0000-00004E000000}"/>
    <cellStyle name="Calculation 3 3 2" xfId="80" xr:uid="{00000000-0005-0000-0000-00004F000000}"/>
    <cellStyle name="Calculation 4" xfId="81" xr:uid="{00000000-0005-0000-0000-000050000000}"/>
    <cellStyle name="Calculation 4 2" xfId="82" xr:uid="{00000000-0005-0000-0000-000051000000}"/>
    <cellStyle name="Calculation 4 2 2" xfId="83" xr:uid="{00000000-0005-0000-0000-000052000000}"/>
    <cellStyle name="Calculation 4 3" xfId="84" xr:uid="{00000000-0005-0000-0000-000053000000}"/>
    <cellStyle name="Calculation 4 3 2" xfId="85" xr:uid="{00000000-0005-0000-0000-000054000000}"/>
    <cellStyle name="Calculation 5" xfId="86" xr:uid="{00000000-0005-0000-0000-000055000000}"/>
    <cellStyle name="Calculation 5 2" xfId="87" xr:uid="{00000000-0005-0000-0000-000056000000}"/>
    <cellStyle name="Calculation 5 2 2" xfId="88" xr:uid="{00000000-0005-0000-0000-000057000000}"/>
    <cellStyle name="Calculation 5 3" xfId="89" xr:uid="{00000000-0005-0000-0000-000058000000}"/>
    <cellStyle name="Calculation 5 3 2" xfId="90" xr:uid="{00000000-0005-0000-0000-000059000000}"/>
    <cellStyle name="Calculation 6" xfId="91" xr:uid="{00000000-0005-0000-0000-00005A000000}"/>
    <cellStyle name="Calculation 6 2" xfId="92" xr:uid="{00000000-0005-0000-0000-00005B000000}"/>
    <cellStyle name="Calculation 7" xfId="93" xr:uid="{00000000-0005-0000-0000-00005C000000}"/>
    <cellStyle name="Calculation 7 2" xfId="94" xr:uid="{00000000-0005-0000-0000-00005D000000}"/>
    <cellStyle name="CHANL" xfId="95" xr:uid="{00000000-0005-0000-0000-00005E000000}"/>
    <cellStyle name="Check Cell" xfId="96" xr:uid="{00000000-0005-0000-0000-00005F000000}"/>
    <cellStyle name="Comma [0]_ SG&amp;A Bridge " xfId="97" xr:uid="{00000000-0005-0000-0000-000060000000}"/>
    <cellStyle name="Comma_ SG&amp;A Bridge " xfId="98" xr:uid="{00000000-0005-0000-0000-000061000000}"/>
    <cellStyle name="Currency [0]_ SG&amp;A Bridge " xfId="99" xr:uid="{00000000-0005-0000-0000-000062000000}"/>
    <cellStyle name="Currency_ SG&amp;A Bridge " xfId="100" xr:uid="{00000000-0005-0000-0000-000063000000}"/>
    <cellStyle name="Emphasis 1" xfId="101" xr:uid="{00000000-0005-0000-0000-000064000000}"/>
    <cellStyle name="Emphasis 2" xfId="102" xr:uid="{00000000-0005-0000-0000-000065000000}"/>
    <cellStyle name="Emphasis 3" xfId="103" xr:uid="{00000000-0005-0000-0000-000066000000}"/>
    <cellStyle name="Explanatory Text" xfId="104" xr:uid="{00000000-0005-0000-0000-000067000000}"/>
    <cellStyle name="Good" xfId="105" xr:uid="{00000000-0005-0000-0000-000068000000}"/>
    <cellStyle name="Header1" xfId="106" xr:uid="{00000000-0005-0000-0000-000069000000}"/>
    <cellStyle name="Header2" xfId="107" xr:uid="{00000000-0005-0000-0000-00006A000000}"/>
    <cellStyle name="Heading 1" xfId="108" xr:uid="{00000000-0005-0000-0000-00006B000000}"/>
    <cellStyle name="Heading 2" xfId="109" xr:uid="{00000000-0005-0000-0000-00006C000000}"/>
    <cellStyle name="Heading 3" xfId="110" xr:uid="{00000000-0005-0000-0000-00006D000000}"/>
    <cellStyle name="Heading 4" xfId="111" xr:uid="{00000000-0005-0000-0000-00006E000000}"/>
    <cellStyle name="Input" xfId="112" xr:uid="{00000000-0005-0000-0000-00006F000000}"/>
    <cellStyle name="Input 2" xfId="113" xr:uid="{00000000-0005-0000-0000-000070000000}"/>
    <cellStyle name="Input 2 2" xfId="114" xr:uid="{00000000-0005-0000-0000-000071000000}"/>
    <cellStyle name="Input 2 2 2" xfId="115" xr:uid="{00000000-0005-0000-0000-000072000000}"/>
    <cellStyle name="Input 2 3" xfId="116" xr:uid="{00000000-0005-0000-0000-000073000000}"/>
    <cellStyle name="Input 2 3 2" xfId="117" xr:uid="{00000000-0005-0000-0000-000074000000}"/>
    <cellStyle name="Input 3" xfId="118" xr:uid="{00000000-0005-0000-0000-000075000000}"/>
    <cellStyle name="Input 3 2" xfId="119" xr:uid="{00000000-0005-0000-0000-000076000000}"/>
    <cellStyle name="Input 3 2 2" xfId="120" xr:uid="{00000000-0005-0000-0000-000077000000}"/>
    <cellStyle name="Input 3 3" xfId="121" xr:uid="{00000000-0005-0000-0000-000078000000}"/>
    <cellStyle name="Input 3 3 2" xfId="122" xr:uid="{00000000-0005-0000-0000-000079000000}"/>
    <cellStyle name="Input 4" xfId="123" xr:uid="{00000000-0005-0000-0000-00007A000000}"/>
    <cellStyle name="Input 4 2" xfId="124" xr:uid="{00000000-0005-0000-0000-00007B000000}"/>
    <cellStyle name="Input 4 2 2" xfId="125" xr:uid="{00000000-0005-0000-0000-00007C000000}"/>
    <cellStyle name="Input 4 3" xfId="126" xr:uid="{00000000-0005-0000-0000-00007D000000}"/>
    <cellStyle name="Input 4 3 2" xfId="127" xr:uid="{00000000-0005-0000-0000-00007E000000}"/>
    <cellStyle name="Input 5" xfId="128" xr:uid="{00000000-0005-0000-0000-00007F000000}"/>
    <cellStyle name="Input 5 2" xfId="129" xr:uid="{00000000-0005-0000-0000-000080000000}"/>
    <cellStyle name="Input 5 2 2" xfId="130" xr:uid="{00000000-0005-0000-0000-000081000000}"/>
    <cellStyle name="Input 5 3" xfId="131" xr:uid="{00000000-0005-0000-0000-000082000000}"/>
    <cellStyle name="Input 5 3 2" xfId="132" xr:uid="{00000000-0005-0000-0000-000083000000}"/>
    <cellStyle name="Input 6" xfId="133" xr:uid="{00000000-0005-0000-0000-000084000000}"/>
    <cellStyle name="Input 6 2" xfId="134" xr:uid="{00000000-0005-0000-0000-000085000000}"/>
    <cellStyle name="Input 7" xfId="135" xr:uid="{00000000-0005-0000-0000-000086000000}"/>
    <cellStyle name="Input 7 2" xfId="136" xr:uid="{00000000-0005-0000-0000-000087000000}"/>
    <cellStyle name="Linked Cell" xfId="137" xr:uid="{00000000-0005-0000-0000-000088000000}"/>
    <cellStyle name="Neutral" xfId="138" xr:uid="{00000000-0005-0000-0000-000089000000}"/>
    <cellStyle name="Normal 2" xfId="139" xr:uid="{00000000-0005-0000-0000-00008A000000}"/>
    <cellStyle name="Normal_ SG&amp;A Bridge " xfId="140" xr:uid="{00000000-0005-0000-0000-00008B000000}"/>
    <cellStyle name="Note" xfId="141" xr:uid="{00000000-0005-0000-0000-00008C000000}"/>
    <cellStyle name="Note 2" xfId="142" xr:uid="{00000000-0005-0000-0000-00008D000000}"/>
    <cellStyle name="Note 2 2" xfId="143" xr:uid="{00000000-0005-0000-0000-00008E000000}"/>
    <cellStyle name="Note 2 2 2" xfId="144" xr:uid="{00000000-0005-0000-0000-00008F000000}"/>
    <cellStyle name="Note 2 3" xfId="145" xr:uid="{00000000-0005-0000-0000-000090000000}"/>
    <cellStyle name="Note 2 3 2" xfId="146" xr:uid="{00000000-0005-0000-0000-000091000000}"/>
    <cellStyle name="Note 3" xfId="147" xr:uid="{00000000-0005-0000-0000-000092000000}"/>
    <cellStyle name="Note 3 2" xfId="148" xr:uid="{00000000-0005-0000-0000-000093000000}"/>
    <cellStyle name="Note 3 2 2" xfId="149" xr:uid="{00000000-0005-0000-0000-000094000000}"/>
    <cellStyle name="Note 3 3" xfId="150" xr:uid="{00000000-0005-0000-0000-000095000000}"/>
    <cellStyle name="Note 3 3 2" xfId="151" xr:uid="{00000000-0005-0000-0000-000096000000}"/>
    <cellStyle name="Note 4" xfId="152" xr:uid="{00000000-0005-0000-0000-000097000000}"/>
    <cellStyle name="Note 4 2" xfId="153" xr:uid="{00000000-0005-0000-0000-000098000000}"/>
    <cellStyle name="Note 4 2 2" xfId="154" xr:uid="{00000000-0005-0000-0000-000099000000}"/>
    <cellStyle name="Note 4 3" xfId="155" xr:uid="{00000000-0005-0000-0000-00009A000000}"/>
    <cellStyle name="Note 4 3 2" xfId="156" xr:uid="{00000000-0005-0000-0000-00009B000000}"/>
    <cellStyle name="Note 5" xfId="157" xr:uid="{00000000-0005-0000-0000-00009C000000}"/>
    <cellStyle name="Note 5 2" xfId="158" xr:uid="{00000000-0005-0000-0000-00009D000000}"/>
    <cellStyle name="Note 5 2 2" xfId="159" xr:uid="{00000000-0005-0000-0000-00009E000000}"/>
    <cellStyle name="Note 5 3" xfId="160" xr:uid="{00000000-0005-0000-0000-00009F000000}"/>
    <cellStyle name="Note 5 3 2" xfId="161" xr:uid="{00000000-0005-0000-0000-0000A0000000}"/>
    <cellStyle name="Note 6" xfId="162" xr:uid="{00000000-0005-0000-0000-0000A1000000}"/>
    <cellStyle name="Note 6 2" xfId="163" xr:uid="{00000000-0005-0000-0000-0000A2000000}"/>
    <cellStyle name="Note 7" xfId="164" xr:uid="{00000000-0005-0000-0000-0000A3000000}"/>
    <cellStyle name="Note 7 2" xfId="165" xr:uid="{00000000-0005-0000-0000-0000A4000000}"/>
    <cellStyle name="Output" xfId="166" xr:uid="{00000000-0005-0000-0000-0000A5000000}"/>
    <cellStyle name="Output 2" xfId="167" xr:uid="{00000000-0005-0000-0000-0000A6000000}"/>
    <cellStyle name="Output 2 2" xfId="168" xr:uid="{00000000-0005-0000-0000-0000A7000000}"/>
    <cellStyle name="Output 2 2 2" xfId="169" xr:uid="{00000000-0005-0000-0000-0000A8000000}"/>
    <cellStyle name="Output 2 3" xfId="170" xr:uid="{00000000-0005-0000-0000-0000A9000000}"/>
    <cellStyle name="Output 2 3 2" xfId="171" xr:uid="{00000000-0005-0000-0000-0000AA000000}"/>
    <cellStyle name="Output 3" xfId="172" xr:uid="{00000000-0005-0000-0000-0000AB000000}"/>
    <cellStyle name="Output 3 2" xfId="173" xr:uid="{00000000-0005-0000-0000-0000AC000000}"/>
    <cellStyle name="Output 3 2 2" xfId="174" xr:uid="{00000000-0005-0000-0000-0000AD000000}"/>
    <cellStyle name="Output 3 3" xfId="175" xr:uid="{00000000-0005-0000-0000-0000AE000000}"/>
    <cellStyle name="Output 3 3 2" xfId="176" xr:uid="{00000000-0005-0000-0000-0000AF000000}"/>
    <cellStyle name="Output 4" xfId="177" xr:uid="{00000000-0005-0000-0000-0000B0000000}"/>
    <cellStyle name="Output 4 2" xfId="178" xr:uid="{00000000-0005-0000-0000-0000B1000000}"/>
    <cellStyle name="Output 4 2 2" xfId="179" xr:uid="{00000000-0005-0000-0000-0000B2000000}"/>
    <cellStyle name="Output 4 3" xfId="180" xr:uid="{00000000-0005-0000-0000-0000B3000000}"/>
    <cellStyle name="Output 4 3 2" xfId="181" xr:uid="{00000000-0005-0000-0000-0000B4000000}"/>
    <cellStyle name="Output 5" xfId="182" xr:uid="{00000000-0005-0000-0000-0000B5000000}"/>
    <cellStyle name="Output 5 2" xfId="183" xr:uid="{00000000-0005-0000-0000-0000B6000000}"/>
    <cellStyle name="Output 5 2 2" xfId="184" xr:uid="{00000000-0005-0000-0000-0000B7000000}"/>
    <cellStyle name="Output 5 3" xfId="185" xr:uid="{00000000-0005-0000-0000-0000B8000000}"/>
    <cellStyle name="Output 5 3 2" xfId="186" xr:uid="{00000000-0005-0000-0000-0000B9000000}"/>
    <cellStyle name="Output 6" xfId="187" xr:uid="{00000000-0005-0000-0000-0000BA000000}"/>
    <cellStyle name="Output 6 2" xfId="188" xr:uid="{00000000-0005-0000-0000-0000BB000000}"/>
    <cellStyle name="Output 7" xfId="189" xr:uid="{00000000-0005-0000-0000-0000BC000000}"/>
    <cellStyle name="Output 7 2" xfId="190" xr:uid="{00000000-0005-0000-0000-0000BD000000}"/>
    <cellStyle name="PAID" xfId="191" xr:uid="{00000000-0005-0000-0000-0000BE000000}"/>
    <cellStyle name="Sheet Title" xfId="192" xr:uid="{00000000-0005-0000-0000-0000BF000000}"/>
    <cellStyle name="Title" xfId="193" xr:uid="{00000000-0005-0000-0000-0000C0000000}"/>
    <cellStyle name="Total" xfId="194" xr:uid="{00000000-0005-0000-0000-0000C1000000}"/>
    <cellStyle name="Total 2" xfId="195" xr:uid="{00000000-0005-0000-0000-0000C2000000}"/>
    <cellStyle name="Total 2 2" xfId="196" xr:uid="{00000000-0005-0000-0000-0000C3000000}"/>
    <cellStyle name="Total 2 2 2" xfId="197" xr:uid="{00000000-0005-0000-0000-0000C4000000}"/>
    <cellStyle name="Total 2 3" xfId="198" xr:uid="{00000000-0005-0000-0000-0000C5000000}"/>
    <cellStyle name="Total 2 3 2" xfId="199" xr:uid="{00000000-0005-0000-0000-0000C6000000}"/>
    <cellStyle name="Total 3" xfId="200" xr:uid="{00000000-0005-0000-0000-0000C7000000}"/>
    <cellStyle name="Total 3 2" xfId="201" xr:uid="{00000000-0005-0000-0000-0000C8000000}"/>
    <cellStyle name="Total 3 2 2" xfId="202" xr:uid="{00000000-0005-0000-0000-0000C9000000}"/>
    <cellStyle name="Total 3 3" xfId="203" xr:uid="{00000000-0005-0000-0000-0000CA000000}"/>
    <cellStyle name="Total 3 3 2" xfId="204" xr:uid="{00000000-0005-0000-0000-0000CB000000}"/>
    <cellStyle name="Total 4" xfId="205" xr:uid="{00000000-0005-0000-0000-0000CC000000}"/>
    <cellStyle name="Total 4 2" xfId="206" xr:uid="{00000000-0005-0000-0000-0000CD000000}"/>
    <cellStyle name="Total 4 2 2" xfId="207" xr:uid="{00000000-0005-0000-0000-0000CE000000}"/>
    <cellStyle name="Total 4 3" xfId="208" xr:uid="{00000000-0005-0000-0000-0000CF000000}"/>
    <cellStyle name="Total 4 3 2" xfId="209" xr:uid="{00000000-0005-0000-0000-0000D0000000}"/>
    <cellStyle name="Total 5" xfId="210" xr:uid="{00000000-0005-0000-0000-0000D1000000}"/>
    <cellStyle name="Total 5 2" xfId="211" xr:uid="{00000000-0005-0000-0000-0000D2000000}"/>
    <cellStyle name="Total 5 2 2" xfId="212" xr:uid="{00000000-0005-0000-0000-0000D3000000}"/>
    <cellStyle name="Total 5 3" xfId="213" xr:uid="{00000000-0005-0000-0000-0000D4000000}"/>
    <cellStyle name="Total 5 3 2" xfId="214" xr:uid="{00000000-0005-0000-0000-0000D5000000}"/>
    <cellStyle name="Total 6" xfId="215" xr:uid="{00000000-0005-0000-0000-0000D6000000}"/>
    <cellStyle name="Total 6 2" xfId="216" xr:uid="{00000000-0005-0000-0000-0000D7000000}"/>
    <cellStyle name="Total 7" xfId="217" xr:uid="{00000000-0005-0000-0000-0000D8000000}"/>
    <cellStyle name="Total 7 2" xfId="218" xr:uid="{00000000-0005-0000-0000-0000D9000000}"/>
    <cellStyle name="Warning Text" xfId="219" xr:uid="{00000000-0005-0000-0000-0000DA000000}"/>
    <cellStyle name="강조색1 2" xfId="220" xr:uid="{00000000-0005-0000-0000-0000DB000000}"/>
    <cellStyle name="강조색2 2" xfId="221" xr:uid="{00000000-0005-0000-0000-0000DC000000}"/>
    <cellStyle name="강조색3 2" xfId="222" xr:uid="{00000000-0005-0000-0000-0000DD000000}"/>
    <cellStyle name="강조색4 2" xfId="223" xr:uid="{00000000-0005-0000-0000-0000DE000000}"/>
    <cellStyle name="강조색5 2" xfId="224" xr:uid="{00000000-0005-0000-0000-0000DF000000}"/>
    <cellStyle name="강조색6 2" xfId="225" xr:uid="{00000000-0005-0000-0000-0000E0000000}"/>
    <cellStyle name="경고문 2" xfId="226" xr:uid="{00000000-0005-0000-0000-0000E1000000}"/>
    <cellStyle name="계산 2" xfId="227" xr:uid="{00000000-0005-0000-0000-0000E2000000}"/>
    <cellStyle name="계산 2 2" xfId="228" xr:uid="{00000000-0005-0000-0000-0000E3000000}"/>
    <cellStyle name="계산 2 2 2" xfId="229" xr:uid="{00000000-0005-0000-0000-0000E4000000}"/>
    <cellStyle name="계산 2 2 2 2" xfId="230" xr:uid="{00000000-0005-0000-0000-0000E5000000}"/>
    <cellStyle name="계산 2 2 3" xfId="231" xr:uid="{00000000-0005-0000-0000-0000E6000000}"/>
    <cellStyle name="계산 2 2 3 2" xfId="232" xr:uid="{00000000-0005-0000-0000-0000E7000000}"/>
    <cellStyle name="계산 2 3" xfId="233" xr:uid="{00000000-0005-0000-0000-0000E8000000}"/>
    <cellStyle name="계산 2 3 2" xfId="234" xr:uid="{00000000-0005-0000-0000-0000E9000000}"/>
    <cellStyle name="계산 2 3 2 2" xfId="235" xr:uid="{00000000-0005-0000-0000-0000EA000000}"/>
    <cellStyle name="계산 2 3 3" xfId="236" xr:uid="{00000000-0005-0000-0000-0000EB000000}"/>
    <cellStyle name="계산 2 3 3 2" xfId="237" xr:uid="{00000000-0005-0000-0000-0000EC000000}"/>
    <cellStyle name="계산 2 4" xfId="238" xr:uid="{00000000-0005-0000-0000-0000ED000000}"/>
    <cellStyle name="계산 2 4 2" xfId="239" xr:uid="{00000000-0005-0000-0000-0000EE000000}"/>
    <cellStyle name="계산 2 4 2 2" xfId="240" xr:uid="{00000000-0005-0000-0000-0000EF000000}"/>
    <cellStyle name="계산 2 4 3" xfId="241" xr:uid="{00000000-0005-0000-0000-0000F0000000}"/>
    <cellStyle name="계산 2 4 3 2" xfId="242" xr:uid="{00000000-0005-0000-0000-0000F1000000}"/>
    <cellStyle name="계산 2 5" xfId="243" xr:uid="{00000000-0005-0000-0000-0000F2000000}"/>
    <cellStyle name="계산 2 5 2" xfId="244" xr:uid="{00000000-0005-0000-0000-0000F3000000}"/>
    <cellStyle name="계산 2 5 2 2" xfId="245" xr:uid="{00000000-0005-0000-0000-0000F4000000}"/>
    <cellStyle name="계산 2 5 3" xfId="246" xr:uid="{00000000-0005-0000-0000-0000F5000000}"/>
    <cellStyle name="계산 2 5 3 2" xfId="247" xr:uid="{00000000-0005-0000-0000-0000F6000000}"/>
    <cellStyle name="계산 2 6" xfId="248" xr:uid="{00000000-0005-0000-0000-0000F7000000}"/>
    <cellStyle name="계산 2 6 2" xfId="249" xr:uid="{00000000-0005-0000-0000-0000F8000000}"/>
    <cellStyle name="계산 2 7" xfId="250" xr:uid="{00000000-0005-0000-0000-0000F9000000}"/>
    <cellStyle name="계산 2 7 2" xfId="251" xr:uid="{00000000-0005-0000-0000-0000FA000000}"/>
    <cellStyle name="咬訌裝?INCOM1" xfId="252" xr:uid="{00000000-0005-0000-0000-0000FB000000}"/>
    <cellStyle name="咬訌裝?INCOM10" xfId="253" xr:uid="{00000000-0005-0000-0000-0000FC000000}"/>
    <cellStyle name="咬訌裝?INCOM2" xfId="254" xr:uid="{00000000-0005-0000-0000-0000FD000000}"/>
    <cellStyle name="咬訌裝?INCOM3" xfId="255" xr:uid="{00000000-0005-0000-0000-0000FE000000}"/>
    <cellStyle name="咬訌裝?INCOM4" xfId="256" xr:uid="{00000000-0005-0000-0000-0000FF000000}"/>
    <cellStyle name="咬訌裝?INCOM5" xfId="257" xr:uid="{00000000-0005-0000-0000-000000010000}"/>
    <cellStyle name="咬訌裝?INCOM6" xfId="258" xr:uid="{00000000-0005-0000-0000-000001010000}"/>
    <cellStyle name="咬訌裝?INCOM7" xfId="259" xr:uid="{00000000-0005-0000-0000-000002010000}"/>
    <cellStyle name="咬訌裝?INCOM8" xfId="260" xr:uid="{00000000-0005-0000-0000-000003010000}"/>
    <cellStyle name="咬訌裝?INCOM9" xfId="261" xr:uid="{00000000-0005-0000-0000-000004010000}"/>
    <cellStyle name="咬訌裝?PRIB11" xfId="262" xr:uid="{00000000-0005-0000-0000-000005010000}"/>
    <cellStyle name="나쁨 2" xfId="263" xr:uid="{00000000-0005-0000-0000-000006010000}"/>
    <cellStyle name="똿뗦먛귟 [0.00]_PRODUCT DETAIL Q1" xfId="264" xr:uid="{00000000-0005-0000-0000-000007010000}"/>
    <cellStyle name="똿뗦먛귟_PRODUCT DETAIL Q1" xfId="265" xr:uid="{00000000-0005-0000-0000-000008010000}"/>
    <cellStyle name="메모 2" xfId="266" xr:uid="{00000000-0005-0000-0000-000009010000}"/>
    <cellStyle name="메모 2 2" xfId="267" xr:uid="{00000000-0005-0000-0000-00000A010000}"/>
    <cellStyle name="메모 2 2 2" xfId="268" xr:uid="{00000000-0005-0000-0000-00000B010000}"/>
    <cellStyle name="메모 2 2 2 2" xfId="269" xr:uid="{00000000-0005-0000-0000-00000C010000}"/>
    <cellStyle name="메모 2 2 3" xfId="270" xr:uid="{00000000-0005-0000-0000-00000D010000}"/>
    <cellStyle name="메모 2 2 3 2" xfId="271" xr:uid="{00000000-0005-0000-0000-00000E010000}"/>
    <cellStyle name="메모 2 3" xfId="272" xr:uid="{00000000-0005-0000-0000-00000F010000}"/>
    <cellStyle name="메모 2 3 2" xfId="273" xr:uid="{00000000-0005-0000-0000-000010010000}"/>
    <cellStyle name="메모 2 3 2 2" xfId="274" xr:uid="{00000000-0005-0000-0000-000011010000}"/>
    <cellStyle name="메모 2 3 3" xfId="275" xr:uid="{00000000-0005-0000-0000-000012010000}"/>
    <cellStyle name="메모 2 3 3 2" xfId="276" xr:uid="{00000000-0005-0000-0000-000013010000}"/>
    <cellStyle name="메모 2 4" xfId="277" xr:uid="{00000000-0005-0000-0000-000014010000}"/>
    <cellStyle name="메모 2 4 2" xfId="278" xr:uid="{00000000-0005-0000-0000-000015010000}"/>
    <cellStyle name="메모 2 4 2 2" xfId="279" xr:uid="{00000000-0005-0000-0000-000016010000}"/>
    <cellStyle name="메모 2 4 3" xfId="280" xr:uid="{00000000-0005-0000-0000-000017010000}"/>
    <cellStyle name="메모 2 4 3 2" xfId="281" xr:uid="{00000000-0005-0000-0000-000018010000}"/>
    <cellStyle name="메모 2 5" xfId="282" xr:uid="{00000000-0005-0000-0000-000019010000}"/>
    <cellStyle name="메모 2 5 2" xfId="283" xr:uid="{00000000-0005-0000-0000-00001A010000}"/>
    <cellStyle name="메모 2 5 2 2" xfId="284" xr:uid="{00000000-0005-0000-0000-00001B010000}"/>
    <cellStyle name="메모 2 5 3" xfId="285" xr:uid="{00000000-0005-0000-0000-00001C010000}"/>
    <cellStyle name="메모 2 5 3 2" xfId="286" xr:uid="{00000000-0005-0000-0000-00001D010000}"/>
    <cellStyle name="메모 2 6" xfId="287" xr:uid="{00000000-0005-0000-0000-00001E010000}"/>
    <cellStyle name="메모 2 6 2" xfId="288" xr:uid="{00000000-0005-0000-0000-00001F010000}"/>
    <cellStyle name="메모 2 7" xfId="289" xr:uid="{00000000-0005-0000-0000-000020010000}"/>
    <cellStyle name="메모 2 7 2" xfId="290" xr:uid="{00000000-0005-0000-0000-000021010000}"/>
    <cellStyle name="믅됞 [0.00]_PRODUCT DETAIL Q1" xfId="291" xr:uid="{00000000-0005-0000-0000-000022010000}"/>
    <cellStyle name="믅됞_PRODUCT DETAIL Q1" xfId="292" xr:uid="{00000000-0005-0000-0000-000023010000}"/>
    <cellStyle name="백분율" xfId="293" builtinId="5"/>
    <cellStyle name="백분율 2" xfId="294" xr:uid="{00000000-0005-0000-0000-000025010000}"/>
    <cellStyle name="백분율 2 2" xfId="295" xr:uid="{00000000-0005-0000-0000-000026010000}"/>
    <cellStyle name="백분율 2 2 2" xfId="296" xr:uid="{00000000-0005-0000-0000-000027010000}"/>
    <cellStyle name="백분율 2 2 3" xfId="297" xr:uid="{00000000-0005-0000-0000-000028010000}"/>
    <cellStyle name="백분율 2 2 4" xfId="298" xr:uid="{00000000-0005-0000-0000-000029010000}"/>
    <cellStyle name="백분율 2 3" xfId="299" xr:uid="{00000000-0005-0000-0000-00002A010000}"/>
    <cellStyle name="백분율 2 3 2" xfId="300" xr:uid="{00000000-0005-0000-0000-00002B010000}"/>
    <cellStyle name="백분율 2 32" xfId="301" xr:uid="{00000000-0005-0000-0000-00002C010000}"/>
    <cellStyle name="백분율 2 4" xfId="302" xr:uid="{00000000-0005-0000-0000-00002D010000}"/>
    <cellStyle name="백분율 3" xfId="303" xr:uid="{00000000-0005-0000-0000-00002E010000}"/>
    <cellStyle name="백분율 4" xfId="304" xr:uid="{00000000-0005-0000-0000-00002F010000}"/>
    <cellStyle name="백분율 5" xfId="305" xr:uid="{00000000-0005-0000-0000-000030010000}"/>
    <cellStyle name="백분율 6" xfId="306" xr:uid="{00000000-0005-0000-0000-000031010000}"/>
    <cellStyle name="백분율 7" xfId="307" xr:uid="{00000000-0005-0000-0000-000032010000}"/>
    <cellStyle name="백분율 9" xfId="308" xr:uid="{00000000-0005-0000-0000-000033010000}"/>
    <cellStyle name="보통 2" xfId="309" xr:uid="{00000000-0005-0000-0000-000034010000}"/>
    <cellStyle name="뷭?_BOOKSHIP" xfId="310" xr:uid="{00000000-0005-0000-0000-000035010000}"/>
    <cellStyle name="설명 텍스트 2" xfId="311" xr:uid="{00000000-0005-0000-0000-000036010000}"/>
    <cellStyle name="셀 확인 2" xfId="312" xr:uid="{00000000-0005-0000-0000-000037010000}"/>
    <cellStyle name="쉼표 [0]" xfId="313" builtinId="6"/>
    <cellStyle name="쉼표 [0] 10" xfId="314" xr:uid="{00000000-0005-0000-0000-000039010000}"/>
    <cellStyle name="쉼표 [0] 10 2" xfId="315" xr:uid="{00000000-0005-0000-0000-00003A010000}"/>
    <cellStyle name="쉼표 [0] 11" xfId="316" xr:uid="{00000000-0005-0000-0000-00003B010000}"/>
    <cellStyle name="쉼표 [0] 12" xfId="317" xr:uid="{00000000-0005-0000-0000-00003C010000}"/>
    <cellStyle name="쉼표 [0] 13" xfId="318" xr:uid="{00000000-0005-0000-0000-00003D010000}"/>
    <cellStyle name="쉼표 [0] 14" xfId="319" xr:uid="{00000000-0005-0000-0000-00003E010000}"/>
    <cellStyle name="쉼표 [0] 15" xfId="320" xr:uid="{00000000-0005-0000-0000-00003F010000}"/>
    <cellStyle name="쉼표 [0] 16" xfId="321" xr:uid="{00000000-0005-0000-0000-000040010000}"/>
    <cellStyle name="쉼표 [0] 17" xfId="322" xr:uid="{00000000-0005-0000-0000-000041010000}"/>
    <cellStyle name="쉼표 [0] 18" xfId="323" xr:uid="{00000000-0005-0000-0000-000042010000}"/>
    <cellStyle name="쉼표 [0] 19" xfId="324" xr:uid="{00000000-0005-0000-0000-000043010000}"/>
    <cellStyle name="쉼표 [0] 2" xfId="325" xr:uid="{00000000-0005-0000-0000-000044010000}"/>
    <cellStyle name="쉼표 [0] 2 177" xfId="326" xr:uid="{00000000-0005-0000-0000-000045010000}"/>
    <cellStyle name="쉼표 [0] 2 2" xfId="327" xr:uid="{00000000-0005-0000-0000-000046010000}"/>
    <cellStyle name="쉼표 [0] 2 2 2" xfId="328" xr:uid="{00000000-0005-0000-0000-000047010000}"/>
    <cellStyle name="쉼표 [0] 2 2 2 2" xfId="329" xr:uid="{00000000-0005-0000-0000-000048010000}"/>
    <cellStyle name="쉼표 [0] 2 2 3" xfId="330" xr:uid="{00000000-0005-0000-0000-000049010000}"/>
    <cellStyle name="쉼표 [0] 2 2 3 2" xfId="331" xr:uid="{00000000-0005-0000-0000-00004A010000}"/>
    <cellStyle name="쉼표 [0] 2 2 4" xfId="332" xr:uid="{00000000-0005-0000-0000-00004B010000}"/>
    <cellStyle name="쉼표 [0] 2 2 5" xfId="333" xr:uid="{00000000-0005-0000-0000-00004C010000}"/>
    <cellStyle name="쉼표 [0] 2 2 6" xfId="334" xr:uid="{00000000-0005-0000-0000-00004D010000}"/>
    <cellStyle name="쉼표 [0] 2 2 7" xfId="335" xr:uid="{00000000-0005-0000-0000-00004E010000}"/>
    <cellStyle name="쉼표 [0] 2 3" xfId="336" xr:uid="{00000000-0005-0000-0000-00004F010000}"/>
    <cellStyle name="쉼표 [0] 2 3 2" xfId="337" xr:uid="{00000000-0005-0000-0000-000050010000}"/>
    <cellStyle name="쉼표 [0] 2 3 3" xfId="338" xr:uid="{00000000-0005-0000-0000-000051010000}"/>
    <cellStyle name="쉼표 [0] 2 4" xfId="339" xr:uid="{00000000-0005-0000-0000-000052010000}"/>
    <cellStyle name="쉼표 [0] 2 4 2" xfId="340" xr:uid="{00000000-0005-0000-0000-000053010000}"/>
    <cellStyle name="쉼표 [0] 2 5" xfId="341" xr:uid="{00000000-0005-0000-0000-000054010000}"/>
    <cellStyle name="쉼표 [0] 20" xfId="342" xr:uid="{00000000-0005-0000-0000-000055010000}"/>
    <cellStyle name="쉼표 [0] 21" xfId="343" xr:uid="{00000000-0005-0000-0000-000056010000}"/>
    <cellStyle name="쉼표 [0] 22" xfId="344" xr:uid="{00000000-0005-0000-0000-000057010000}"/>
    <cellStyle name="쉼표 [0] 24" xfId="345" xr:uid="{00000000-0005-0000-0000-000058010000}"/>
    <cellStyle name="쉼표 [0] 3" xfId="346" xr:uid="{00000000-0005-0000-0000-000059010000}"/>
    <cellStyle name="쉼표 [0] 3 2" xfId="347" xr:uid="{00000000-0005-0000-0000-00005A010000}"/>
    <cellStyle name="쉼표 [0] 3 3" xfId="348" xr:uid="{00000000-0005-0000-0000-00005B010000}"/>
    <cellStyle name="쉼표 [0] 38" xfId="349" xr:uid="{00000000-0005-0000-0000-00005C010000}"/>
    <cellStyle name="쉼표 [0] 39" xfId="350" xr:uid="{00000000-0005-0000-0000-00005D010000}"/>
    <cellStyle name="쉼표 [0] 4" xfId="351" xr:uid="{00000000-0005-0000-0000-00005E010000}"/>
    <cellStyle name="쉼표 [0] 4 2" xfId="352" xr:uid="{00000000-0005-0000-0000-00005F010000}"/>
    <cellStyle name="쉼표 [0] 40" xfId="353" xr:uid="{00000000-0005-0000-0000-000060010000}"/>
    <cellStyle name="쉼표 [0] 41" xfId="354" xr:uid="{00000000-0005-0000-0000-000061010000}"/>
    <cellStyle name="쉼표 [0] 42" xfId="355" xr:uid="{00000000-0005-0000-0000-000062010000}"/>
    <cellStyle name="쉼표 [0] 43" xfId="356" xr:uid="{00000000-0005-0000-0000-000063010000}"/>
    <cellStyle name="쉼표 [0] 44" xfId="357" xr:uid="{00000000-0005-0000-0000-000064010000}"/>
    <cellStyle name="쉼표 [0] 45" xfId="358" xr:uid="{00000000-0005-0000-0000-000065010000}"/>
    <cellStyle name="쉼표 [0] 5" xfId="359" xr:uid="{00000000-0005-0000-0000-000066010000}"/>
    <cellStyle name="쉼표 [0] 5 2" xfId="360" xr:uid="{00000000-0005-0000-0000-000067010000}"/>
    <cellStyle name="쉼표 [0] 5 3" xfId="361" xr:uid="{00000000-0005-0000-0000-000068010000}"/>
    <cellStyle name="쉼표 [0] 5 4" xfId="362" xr:uid="{00000000-0005-0000-0000-000069010000}"/>
    <cellStyle name="쉼표 [0] 54" xfId="363" xr:uid="{00000000-0005-0000-0000-00006A010000}"/>
    <cellStyle name="쉼표 [0] 55" xfId="364" xr:uid="{00000000-0005-0000-0000-00006B010000}"/>
    <cellStyle name="쉼표 [0] 59" xfId="365" xr:uid="{00000000-0005-0000-0000-00006C010000}"/>
    <cellStyle name="쉼표 [0] 6" xfId="366" xr:uid="{00000000-0005-0000-0000-00006D010000}"/>
    <cellStyle name="쉼표 [0] 6 2" xfId="367" xr:uid="{00000000-0005-0000-0000-00006E010000}"/>
    <cellStyle name="쉼표 [0] 61" xfId="368" xr:uid="{00000000-0005-0000-0000-00006F010000}"/>
    <cellStyle name="쉼표 [0] 64" xfId="369" xr:uid="{00000000-0005-0000-0000-000070010000}"/>
    <cellStyle name="쉼표 [0] 66" xfId="370" xr:uid="{00000000-0005-0000-0000-000071010000}"/>
    <cellStyle name="쉼표 [0] 68" xfId="371" xr:uid="{00000000-0005-0000-0000-000072010000}"/>
    <cellStyle name="쉼표 [0] 69" xfId="372" xr:uid="{00000000-0005-0000-0000-000073010000}"/>
    <cellStyle name="쉼표 [0] 7" xfId="373" xr:uid="{00000000-0005-0000-0000-000074010000}"/>
    <cellStyle name="쉼표 [0] 70" xfId="374" xr:uid="{00000000-0005-0000-0000-000075010000}"/>
    <cellStyle name="쉼표 [0] 8" xfId="375" xr:uid="{00000000-0005-0000-0000-000076010000}"/>
    <cellStyle name="쉼표 [0] 9" xfId="376" xr:uid="{00000000-0005-0000-0000-000077010000}"/>
    <cellStyle name="쉼표 2" xfId="377" xr:uid="{00000000-0005-0000-0000-000078010000}"/>
    <cellStyle name="쉼표 2 2" xfId="378" xr:uid="{00000000-0005-0000-0000-000079010000}"/>
    <cellStyle name="쉼표 3" xfId="379" xr:uid="{00000000-0005-0000-0000-00007A010000}"/>
    <cellStyle name="연결된 셀 2" xfId="380" xr:uid="{00000000-0005-0000-0000-00007B010000}"/>
    <cellStyle name="요약 2" xfId="381" xr:uid="{00000000-0005-0000-0000-00007C010000}"/>
    <cellStyle name="요약 2 2" xfId="382" xr:uid="{00000000-0005-0000-0000-00007D010000}"/>
    <cellStyle name="요약 2 2 2" xfId="383" xr:uid="{00000000-0005-0000-0000-00007E010000}"/>
    <cellStyle name="요약 2 2 2 2" xfId="384" xr:uid="{00000000-0005-0000-0000-00007F010000}"/>
    <cellStyle name="요약 2 2 3" xfId="385" xr:uid="{00000000-0005-0000-0000-000080010000}"/>
    <cellStyle name="요약 2 2 3 2" xfId="386" xr:uid="{00000000-0005-0000-0000-000081010000}"/>
    <cellStyle name="요약 2 3" xfId="387" xr:uid="{00000000-0005-0000-0000-000082010000}"/>
    <cellStyle name="요약 2 3 2" xfId="388" xr:uid="{00000000-0005-0000-0000-000083010000}"/>
    <cellStyle name="요약 2 3 2 2" xfId="389" xr:uid="{00000000-0005-0000-0000-000084010000}"/>
    <cellStyle name="요약 2 3 3" xfId="390" xr:uid="{00000000-0005-0000-0000-000085010000}"/>
    <cellStyle name="요약 2 3 3 2" xfId="391" xr:uid="{00000000-0005-0000-0000-000086010000}"/>
    <cellStyle name="요약 2 4" xfId="392" xr:uid="{00000000-0005-0000-0000-000087010000}"/>
    <cellStyle name="요약 2 4 2" xfId="393" xr:uid="{00000000-0005-0000-0000-000088010000}"/>
    <cellStyle name="요약 2 4 2 2" xfId="394" xr:uid="{00000000-0005-0000-0000-000089010000}"/>
    <cellStyle name="요약 2 4 3" xfId="395" xr:uid="{00000000-0005-0000-0000-00008A010000}"/>
    <cellStyle name="요약 2 4 3 2" xfId="396" xr:uid="{00000000-0005-0000-0000-00008B010000}"/>
    <cellStyle name="요약 2 5" xfId="397" xr:uid="{00000000-0005-0000-0000-00008C010000}"/>
    <cellStyle name="요약 2 5 2" xfId="398" xr:uid="{00000000-0005-0000-0000-00008D010000}"/>
    <cellStyle name="요약 2 5 2 2" xfId="399" xr:uid="{00000000-0005-0000-0000-00008E010000}"/>
    <cellStyle name="요약 2 5 3" xfId="400" xr:uid="{00000000-0005-0000-0000-00008F010000}"/>
    <cellStyle name="요약 2 5 3 2" xfId="401" xr:uid="{00000000-0005-0000-0000-000090010000}"/>
    <cellStyle name="요약 2 6" xfId="402" xr:uid="{00000000-0005-0000-0000-000091010000}"/>
    <cellStyle name="요약 2 6 2" xfId="403" xr:uid="{00000000-0005-0000-0000-000092010000}"/>
    <cellStyle name="요약 2 7" xfId="404" xr:uid="{00000000-0005-0000-0000-000093010000}"/>
    <cellStyle name="요약 2 7 2" xfId="405" xr:uid="{00000000-0005-0000-0000-000094010000}"/>
    <cellStyle name="원통화" xfId="406" xr:uid="{00000000-0005-0000-0000-000095010000}"/>
    <cellStyle name="입력 2" xfId="407" xr:uid="{00000000-0005-0000-0000-000096010000}"/>
    <cellStyle name="입력 2 2" xfId="408" xr:uid="{00000000-0005-0000-0000-000097010000}"/>
    <cellStyle name="입력 2 2 2" xfId="409" xr:uid="{00000000-0005-0000-0000-000098010000}"/>
    <cellStyle name="입력 2 2 2 2" xfId="410" xr:uid="{00000000-0005-0000-0000-000099010000}"/>
    <cellStyle name="입력 2 2 3" xfId="411" xr:uid="{00000000-0005-0000-0000-00009A010000}"/>
    <cellStyle name="입력 2 2 3 2" xfId="412" xr:uid="{00000000-0005-0000-0000-00009B010000}"/>
    <cellStyle name="입력 2 3" xfId="413" xr:uid="{00000000-0005-0000-0000-00009C010000}"/>
    <cellStyle name="입력 2 3 2" xfId="414" xr:uid="{00000000-0005-0000-0000-00009D010000}"/>
    <cellStyle name="입력 2 3 2 2" xfId="415" xr:uid="{00000000-0005-0000-0000-00009E010000}"/>
    <cellStyle name="입력 2 3 3" xfId="416" xr:uid="{00000000-0005-0000-0000-00009F010000}"/>
    <cellStyle name="입력 2 3 3 2" xfId="417" xr:uid="{00000000-0005-0000-0000-0000A0010000}"/>
    <cellStyle name="입력 2 4" xfId="418" xr:uid="{00000000-0005-0000-0000-0000A1010000}"/>
    <cellStyle name="입력 2 4 2" xfId="419" xr:uid="{00000000-0005-0000-0000-0000A2010000}"/>
    <cellStyle name="입력 2 4 2 2" xfId="420" xr:uid="{00000000-0005-0000-0000-0000A3010000}"/>
    <cellStyle name="입력 2 4 3" xfId="421" xr:uid="{00000000-0005-0000-0000-0000A4010000}"/>
    <cellStyle name="입력 2 4 3 2" xfId="422" xr:uid="{00000000-0005-0000-0000-0000A5010000}"/>
    <cellStyle name="입력 2 5" xfId="423" xr:uid="{00000000-0005-0000-0000-0000A6010000}"/>
    <cellStyle name="입력 2 5 2" xfId="424" xr:uid="{00000000-0005-0000-0000-0000A7010000}"/>
    <cellStyle name="입력 2 5 2 2" xfId="425" xr:uid="{00000000-0005-0000-0000-0000A8010000}"/>
    <cellStyle name="입력 2 5 3" xfId="426" xr:uid="{00000000-0005-0000-0000-0000A9010000}"/>
    <cellStyle name="입력 2 5 3 2" xfId="427" xr:uid="{00000000-0005-0000-0000-0000AA010000}"/>
    <cellStyle name="입력 2 6" xfId="428" xr:uid="{00000000-0005-0000-0000-0000AB010000}"/>
    <cellStyle name="입력 2 6 2" xfId="429" xr:uid="{00000000-0005-0000-0000-0000AC010000}"/>
    <cellStyle name="입력 2 7" xfId="430" xr:uid="{00000000-0005-0000-0000-0000AD010000}"/>
    <cellStyle name="입력 2 7 2" xfId="431" xr:uid="{00000000-0005-0000-0000-0000AE010000}"/>
    <cellStyle name="제목 1 2" xfId="432" xr:uid="{00000000-0005-0000-0000-0000AF010000}"/>
    <cellStyle name="제목 2 2" xfId="433" xr:uid="{00000000-0005-0000-0000-0000B0010000}"/>
    <cellStyle name="제목 3 2" xfId="434" xr:uid="{00000000-0005-0000-0000-0000B1010000}"/>
    <cellStyle name="제목 4 2" xfId="435" xr:uid="{00000000-0005-0000-0000-0000B2010000}"/>
    <cellStyle name="제목 5" xfId="436" xr:uid="{00000000-0005-0000-0000-0000B3010000}"/>
    <cellStyle name="좋음 2" xfId="437" xr:uid="{00000000-0005-0000-0000-0000B4010000}"/>
    <cellStyle name="지정되지 않음" xfId="438" xr:uid="{00000000-0005-0000-0000-0000B5010000}"/>
    <cellStyle name="출력 2" xfId="439" xr:uid="{00000000-0005-0000-0000-0000B6010000}"/>
    <cellStyle name="출력 2 2" xfId="440" xr:uid="{00000000-0005-0000-0000-0000B7010000}"/>
    <cellStyle name="출력 2 2 2" xfId="441" xr:uid="{00000000-0005-0000-0000-0000B8010000}"/>
    <cellStyle name="출력 2 2 2 2" xfId="442" xr:uid="{00000000-0005-0000-0000-0000B9010000}"/>
    <cellStyle name="출력 2 2 3" xfId="443" xr:uid="{00000000-0005-0000-0000-0000BA010000}"/>
    <cellStyle name="출력 2 2 3 2" xfId="444" xr:uid="{00000000-0005-0000-0000-0000BB010000}"/>
    <cellStyle name="출력 2 3" xfId="445" xr:uid="{00000000-0005-0000-0000-0000BC010000}"/>
    <cellStyle name="출력 2 3 2" xfId="446" xr:uid="{00000000-0005-0000-0000-0000BD010000}"/>
    <cellStyle name="출력 2 3 2 2" xfId="447" xr:uid="{00000000-0005-0000-0000-0000BE010000}"/>
    <cellStyle name="출력 2 3 3" xfId="448" xr:uid="{00000000-0005-0000-0000-0000BF010000}"/>
    <cellStyle name="출력 2 3 3 2" xfId="449" xr:uid="{00000000-0005-0000-0000-0000C0010000}"/>
    <cellStyle name="출력 2 4" xfId="450" xr:uid="{00000000-0005-0000-0000-0000C1010000}"/>
    <cellStyle name="출력 2 4 2" xfId="451" xr:uid="{00000000-0005-0000-0000-0000C2010000}"/>
    <cellStyle name="출력 2 4 2 2" xfId="452" xr:uid="{00000000-0005-0000-0000-0000C3010000}"/>
    <cellStyle name="출력 2 4 3" xfId="453" xr:uid="{00000000-0005-0000-0000-0000C4010000}"/>
    <cellStyle name="출력 2 4 3 2" xfId="454" xr:uid="{00000000-0005-0000-0000-0000C5010000}"/>
    <cellStyle name="출력 2 5" xfId="455" xr:uid="{00000000-0005-0000-0000-0000C6010000}"/>
    <cellStyle name="출력 2 5 2" xfId="456" xr:uid="{00000000-0005-0000-0000-0000C7010000}"/>
    <cellStyle name="출력 2 5 2 2" xfId="457" xr:uid="{00000000-0005-0000-0000-0000C8010000}"/>
    <cellStyle name="출력 2 5 3" xfId="458" xr:uid="{00000000-0005-0000-0000-0000C9010000}"/>
    <cellStyle name="출력 2 5 3 2" xfId="459" xr:uid="{00000000-0005-0000-0000-0000CA010000}"/>
    <cellStyle name="출력 2 6" xfId="460" xr:uid="{00000000-0005-0000-0000-0000CB010000}"/>
    <cellStyle name="출력 2 6 2" xfId="461" xr:uid="{00000000-0005-0000-0000-0000CC010000}"/>
    <cellStyle name="출력 2 7" xfId="462" xr:uid="{00000000-0005-0000-0000-0000CD010000}"/>
    <cellStyle name="출력 2 7 2" xfId="463" xr:uid="{00000000-0005-0000-0000-0000CE010000}"/>
    <cellStyle name="콤마 [0]_2-1" xfId="464" xr:uid="{00000000-0005-0000-0000-0000CF010000}"/>
    <cellStyle name="콤마_2-1" xfId="465" xr:uid="{00000000-0005-0000-0000-0000D0010000}"/>
    <cellStyle name="표준" xfId="0" builtinId="0"/>
    <cellStyle name="표준 10" xfId="466" xr:uid="{00000000-0005-0000-0000-0000D2010000}"/>
    <cellStyle name="표준 10 2 2 5" xfId="467" xr:uid="{00000000-0005-0000-0000-0000D3010000}"/>
    <cellStyle name="표준 100" xfId="468" xr:uid="{00000000-0005-0000-0000-0000D4010000}"/>
    <cellStyle name="표준 11" xfId="469" xr:uid="{00000000-0005-0000-0000-0000D5010000}"/>
    <cellStyle name="표준 12" xfId="470" xr:uid="{00000000-0005-0000-0000-0000D6010000}"/>
    <cellStyle name="표준 13" xfId="471" xr:uid="{00000000-0005-0000-0000-0000D7010000}"/>
    <cellStyle name="표준 14" xfId="472" xr:uid="{00000000-0005-0000-0000-0000D8010000}"/>
    <cellStyle name="표준 15" xfId="473" xr:uid="{00000000-0005-0000-0000-0000D9010000}"/>
    <cellStyle name="표준 16" xfId="474" xr:uid="{00000000-0005-0000-0000-0000DA010000}"/>
    <cellStyle name="표준 17" xfId="475" xr:uid="{00000000-0005-0000-0000-0000DB010000}"/>
    <cellStyle name="표준 18" xfId="476" xr:uid="{00000000-0005-0000-0000-0000DC010000}"/>
    <cellStyle name="표준 19" xfId="477" xr:uid="{00000000-0005-0000-0000-0000DD010000}"/>
    <cellStyle name="표준 2" xfId="478" xr:uid="{00000000-0005-0000-0000-0000DE010000}"/>
    <cellStyle name="표준 2 10" xfId="479" xr:uid="{00000000-0005-0000-0000-0000DF010000}"/>
    <cellStyle name="표준 2 2" xfId="480" xr:uid="{00000000-0005-0000-0000-0000E0010000}"/>
    <cellStyle name="표준 2 3" xfId="481" xr:uid="{00000000-0005-0000-0000-0000E1010000}"/>
    <cellStyle name="표준 2 3 10 2" xfId="482" xr:uid="{00000000-0005-0000-0000-0000E2010000}"/>
    <cellStyle name="표준 2 3 2" xfId="483" xr:uid="{00000000-0005-0000-0000-0000E3010000}"/>
    <cellStyle name="표준 2 3 2 2" xfId="484" xr:uid="{00000000-0005-0000-0000-0000E4010000}"/>
    <cellStyle name="표준 2 3 3" xfId="485" xr:uid="{00000000-0005-0000-0000-0000E5010000}"/>
    <cellStyle name="표준 2 3 3 2" xfId="486" xr:uid="{00000000-0005-0000-0000-0000E6010000}"/>
    <cellStyle name="표준 2 3 4" xfId="487" xr:uid="{00000000-0005-0000-0000-0000E7010000}"/>
    <cellStyle name="표준 2 3 5" xfId="488" xr:uid="{00000000-0005-0000-0000-0000E8010000}"/>
    <cellStyle name="표준 2 3 6" xfId="489" xr:uid="{00000000-0005-0000-0000-0000E9010000}"/>
    <cellStyle name="표준 2 4" xfId="490" xr:uid="{00000000-0005-0000-0000-0000EA010000}"/>
    <cellStyle name="표준 2 4 2" xfId="491" xr:uid="{00000000-0005-0000-0000-0000EB010000}"/>
    <cellStyle name="표준 2 5" xfId="492" xr:uid="{00000000-0005-0000-0000-0000EC010000}"/>
    <cellStyle name="표준 2 6" xfId="493" xr:uid="{00000000-0005-0000-0000-0000ED010000}"/>
    <cellStyle name="표준 2 7" xfId="494" xr:uid="{00000000-0005-0000-0000-0000EE010000}"/>
    <cellStyle name="표준 2 92" xfId="495" xr:uid="{00000000-0005-0000-0000-0000EF010000}"/>
    <cellStyle name="표준 2_2011 Q1 연결조정" xfId="496" xr:uid="{00000000-0005-0000-0000-0000F0010000}"/>
    <cellStyle name="표준 20" xfId="497" xr:uid="{00000000-0005-0000-0000-0000F1010000}"/>
    <cellStyle name="표준 21" xfId="498" xr:uid="{00000000-0005-0000-0000-0000F2010000}"/>
    <cellStyle name="표준 22" xfId="499" xr:uid="{00000000-0005-0000-0000-0000F3010000}"/>
    <cellStyle name="표준 23" xfId="500" xr:uid="{00000000-0005-0000-0000-0000F4010000}"/>
    <cellStyle name="표준 24" xfId="501" xr:uid="{00000000-0005-0000-0000-0000F5010000}"/>
    <cellStyle name="표준 25" xfId="502" xr:uid="{00000000-0005-0000-0000-0000F6010000}"/>
    <cellStyle name="표준 26" xfId="503" xr:uid="{00000000-0005-0000-0000-0000F7010000}"/>
    <cellStyle name="표준 27" xfId="504" xr:uid="{00000000-0005-0000-0000-0000F8010000}"/>
    <cellStyle name="표준 28" xfId="505" xr:uid="{00000000-0005-0000-0000-0000F9010000}"/>
    <cellStyle name="표준 29" xfId="506" xr:uid="{00000000-0005-0000-0000-0000FA010000}"/>
    <cellStyle name="표준 3" xfId="507" xr:uid="{00000000-0005-0000-0000-0000FB010000}"/>
    <cellStyle name="표준 3 2" xfId="508" xr:uid="{00000000-0005-0000-0000-0000FC010000}"/>
    <cellStyle name="표준 3 2 2" xfId="509" xr:uid="{00000000-0005-0000-0000-0000FD010000}"/>
    <cellStyle name="표준 3 3" xfId="510" xr:uid="{00000000-0005-0000-0000-0000FE010000}"/>
    <cellStyle name="표준 3 3 2" xfId="511" xr:uid="{00000000-0005-0000-0000-0000FF010000}"/>
    <cellStyle name="표준 3 4" xfId="512" xr:uid="{00000000-0005-0000-0000-000000020000}"/>
    <cellStyle name="표준 3_2011 Q1 연결조정" xfId="513" xr:uid="{00000000-0005-0000-0000-000001020000}"/>
    <cellStyle name="표준 30" xfId="514" xr:uid="{00000000-0005-0000-0000-000002020000}"/>
    <cellStyle name="표준 31" xfId="515" xr:uid="{00000000-0005-0000-0000-000003020000}"/>
    <cellStyle name="표준 32" xfId="516" xr:uid="{00000000-0005-0000-0000-000004020000}"/>
    <cellStyle name="표준 33" xfId="517" xr:uid="{00000000-0005-0000-0000-000005020000}"/>
    <cellStyle name="표준 34" xfId="518" xr:uid="{00000000-0005-0000-0000-000006020000}"/>
    <cellStyle name="표준 35" xfId="519" xr:uid="{00000000-0005-0000-0000-000007020000}"/>
    <cellStyle name="표준 36" xfId="520" xr:uid="{00000000-0005-0000-0000-000008020000}"/>
    <cellStyle name="표준 37" xfId="521" xr:uid="{00000000-0005-0000-0000-000009020000}"/>
    <cellStyle name="표준 38" xfId="522" xr:uid="{00000000-0005-0000-0000-00000A020000}"/>
    <cellStyle name="표준 39" xfId="523" xr:uid="{00000000-0005-0000-0000-00000B020000}"/>
    <cellStyle name="표준 4" xfId="524" xr:uid="{00000000-0005-0000-0000-00000C020000}"/>
    <cellStyle name="표준 4 2" xfId="525" xr:uid="{00000000-0005-0000-0000-00000D020000}"/>
    <cellStyle name="표준 4 3" xfId="526" xr:uid="{00000000-0005-0000-0000-00000E020000}"/>
    <cellStyle name="표준 40" xfId="527" xr:uid="{00000000-0005-0000-0000-00000F020000}"/>
    <cellStyle name="표준 41" xfId="528" xr:uid="{00000000-0005-0000-0000-000010020000}"/>
    <cellStyle name="표준 42" xfId="529" xr:uid="{00000000-0005-0000-0000-000011020000}"/>
    <cellStyle name="표준 43" xfId="530" xr:uid="{00000000-0005-0000-0000-000012020000}"/>
    <cellStyle name="표준 44" xfId="531" xr:uid="{00000000-0005-0000-0000-000013020000}"/>
    <cellStyle name="표준 45" xfId="532" xr:uid="{00000000-0005-0000-0000-000014020000}"/>
    <cellStyle name="표준 46" xfId="533" xr:uid="{00000000-0005-0000-0000-000015020000}"/>
    <cellStyle name="표준 47" xfId="534" xr:uid="{00000000-0005-0000-0000-000016020000}"/>
    <cellStyle name="표준 48" xfId="535" xr:uid="{00000000-0005-0000-0000-000017020000}"/>
    <cellStyle name="표준 48 2" xfId="536" xr:uid="{00000000-0005-0000-0000-000018020000}"/>
    <cellStyle name="표준 49" xfId="537" xr:uid="{00000000-0005-0000-0000-000019020000}"/>
    <cellStyle name="표준 5" xfId="538" xr:uid="{00000000-0005-0000-0000-00001A020000}"/>
    <cellStyle name="표준 5 2" xfId="539" xr:uid="{00000000-0005-0000-0000-00001B020000}"/>
    <cellStyle name="표준 50" xfId="540" xr:uid="{00000000-0005-0000-0000-00001C020000}"/>
    <cellStyle name="표준 51" xfId="541" xr:uid="{00000000-0005-0000-0000-00001D020000}"/>
    <cellStyle name="표준 52" xfId="542" xr:uid="{00000000-0005-0000-0000-00001E020000}"/>
    <cellStyle name="표준 53" xfId="543" xr:uid="{00000000-0005-0000-0000-00001F020000}"/>
    <cellStyle name="표준 54" xfId="544" xr:uid="{00000000-0005-0000-0000-000020020000}"/>
    <cellStyle name="표준 55" xfId="545" xr:uid="{00000000-0005-0000-0000-000021020000}"/>
    <cellStyle name="표준 56" xfId="546" xr:uid="{00000000-0005-0000-0000-000022020000}"/>
    <cellStyle name="표준 57" xfId="547" xr:uid="{00000000-0005-0000-0000-000023020000}"/>
    <cellStyle name="표준 58" xfId="548" xr:uid="{00000000-0005-0000-0000-000024020000}"/>
    <cellStyle name="표준 59" xfId="549" xr:uid="{00000000-0005-0000-0000-000025020000}"/>
    <cellStyle name="표준 6" xfId="550" xr:uid="{00000000-0005-0000-0000-000026020000}"/>
    <cellStyle name="표준 60" xfId="551" xr:uid="{00000000-0005-0000-0000-000027020000}"/>
    <cellStyle name="표준 61" xfId="552" xr:uid="{00000000-0005-0000-0000-000028020000}"/>
    <cellStyle name="표준 62" xfId="553" xr:uid="{00000000-0005-0000-0000-000029020000}"/>
    <cellStyle name="표준 63" xfId="554" xr:uid="{00000000-0005-0000-0000-00002A020000}"/>
    <cellStyle name="표준 64" xfId="555" xr:uid="{00000000-0005-0000-0000-00002B020000}"/>
    <cellStyle name="표준 65" xfId="556" xr:uid="{00000000-0005-0000-0000-00002C020000}"/>
    <cellStyle name="표준 66" xfId="557" xr:uid="{00000000-0005-0000-0000-00002D020000}"/>
    <cellStyle name="표준 67" xfId="558" xr:uid="{00000000-0005-0000-0000-00002E020000}"/>
    <cellStyle name="표준 68" xfId="559" xr:uid="{00000000-0005-0000-0000-00002F020000}"/>
    <cellStyle name="표준 69" xfId="560" xr:uid="{00000000-0005-0000-0000-000030020000}"/>
    <cellStyle name="표준 7" xfId="561" xr:uid="{00000000-0005-0000-0000-000031020000}"/>
    <cellStyle name="표준 70" xfId="562" xr:uid="{00000000-0005-0000-0000-000032020000}"/>
    <cellStyle name="표준 71" xfId="563" xr:uid="{00000000-0005-0000-0000-000033020000}"/>
    <cellStyle name="표준 72" xfId="564" xr:uid="{00000000-0005-0000-0000-000034020000}"/>
    <cellStyle name="표준 73" xfId="565" xr:uid="{00000000-0005-0000-0000-000035020000}"/>
    <cellStyle name="표준 74" xfId="566" xr:uid="{00000000-0005-0000-0000-000036020000}"/>
    <cellStyle name="표준 75" xfId="567" xr:uid="{00000000-0005-0000-0000-000037020000}"/>
    <cellStyle name="표준 76" xfId="568" xr:uid="{00000000-0005-0000-0000-000038020000}"/>
    <cellStyle name="표준 77" xfId="569" xr:uid="{00000000-0005-0000-0000-000039020000}"/>
    <cellStyle name="표준 78" xfId="570" xr:uid="{00000000-0005-0000-0000-00003A020000}"/>
    <cellStyle name="표준 79" xfId="571" xr:uid="{00000000-0005-0000-0000-00003B020000}"/>
    <cellStyle name="표준 8" xfId="572" xr:uid="{00000000-0005-0000-0000-00003C020000}"/>
    <cellStyle name="표준 80" xfId="573" xr:uid="{00000000-0005-0000-0000-00003D020000}"/>
    <cellStyle name="표준 81" xfId="574" xr:uid="{00000000-0005-0000-0000-00003E020000}"/>
    <cellStyle name="표준 82" xfId="575" xr:uid="{00000000-0005-0000-0000-00003F020000}"/>
    <cellStyle name="표준 83" xfId="576" xr:uid="{00000000-0005-0000-0000-000040020000}"/>
    <cellStyle name="표준 84" xfId="577" xr:uid="{00000000-0005-0000-0000-000041020000}"/>
    <cellStyle name="표준 85" xfId="578" xr:uid="{00000000-0005-0000-0000-000042020000}"/>
    <cellStyle name="표준 86" xfId="579" xr:uid="{00000000-0005-0000-0000-000043020000}"/>
    <cellStyle name="표준 87" xfId="580" xr:uid="{00000000-0005-0000-0000-000044020000}"/>
    <cellStyle name="표준 88" xfId="581" xr:uid="{00000000-0005-0000-0000-000045020000}"/>
    <cellStyle name="표준 89" xfId="582" xr:uid="{00000000-0005-0000-0000-000046020000}"/>
    <cellStyle name="표준 9" xfId="583" xr:uid="{00000000-0005-0000-0000-000047020000}"/>
    <cellStyle name="표준 90" xfId="584" xr:uid="{00000000-0005-0000-0000-000048020000}"/>
    <cellStyle name="표준 91" xfId="585" xr:uid="{00000000-0005-0000-0000-000049020000}"/>
    <cellStyle name="표준 92" xfId="586" xr:uid="{00000000-0005-0000-0000-00004A020000}"/>
    <cellStyle name="표준 93" xfId="587" xr:uid="{00000000-0005-0000-0000-00004B020000}"/>
    <cellStyle name="표준 94" xfId="588" xr:uid="{00000000-0005-0000-0000-00004C020000}"/>
    <cellStyle name="표준 95" xfId="589" xr:uid="{00000000-0005-0000-0000-00004D020000}"/>
    <cellStyle name="표준 96" xfId="590" xr:uid="{00000000-0005-0000-0000-00004E020000}"/>
    <cellStyle name="표준 97" xfId="591" xr:uid="{00000000-0005-0000-0000-00004F020000}"/>
    <cellStyle name="표준 98" xfId="592" xr:uid="{00000000-0005-0000-0000-000050020000}"/>
    <cellStyle name="표준 99" xfId="593" xr:uid="{00000000-0005-0000-0000-000051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37</xdr:row>
      <xdr:rowOff>160020</xdr:rowOff>
    </xdr:from>
    <xdr:to>
      <xdr:col>5</xdr:col>
      <xdr:colOff>434340</xdr:colOff>
      <xdr:row>41</xdr:row>
      <xdr:rowOff>121920</xdr:rowOff>
    </xdr:to>
    <xdr:pic>
      <xdr:nvPicPr>
        <xdr:cNvPr id="4235" name="그림 1" descr="C:\Users\user\AppData\Local\Microsoft\Windows\INetCache\Content.Word\Huons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7917180"/>
          <a:ext cx="23926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1\&#51116;&#47924;&#44288;&#47532;&#49892;\Users\northsea\AppData\Local\Microsoft\Windows\Temporary%20Internet%20Files\Content.Outlook\5WAUQVBP\2015&#45380;%201&#48516;&#44592;%20&#49892;&#51201;&#48156;&#54364;\G28130%20&#44172;&#51076;&#48716;%20FY2014%20&#50672;&#44208;%20&#51221;&#49328;&#54364;(2-6-2015%206.17.21%20P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"/>
      <sheetName val="IS"/>
      <sheetName val="CE"/>
      <sheetName val="CF"/>
      <sheetName val="Disc"/>
      <sheetName val="검증"/>
      <sheetName val="BS"/>
      <sheetName val="PL"/>
      <sheetName val="CF_CY"/>
      <sheetName val="CF_PY"/>
      <sheetName val="수정분개"/>
      <sheetName val="연결조정분개"/>
      <sheetName val="내부거래"/>
      <sheetName val="지분법"/>
      <sheetName val="BS(해외)"/>
      <sheetName val="PL(해외)"/>
      <sheetName val="USA F9"/>
      <sheetName val="JAPAN F9"/>
      <sheetName val="SINGAPORE F9"/>
      <sheetName val="CHINA F9"/>
      <sheetName val="나인휠스F9"/>
      <sheetName val="게임빌앤F9"/>
      <sheetName val="게임빌에버F9"/>
      <sheetName val="와플소프트F9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Z5">
            <v>68621661014</v>
          </cell>
        </row>
        <row r="6">
          <cell r="Z6">
            <v>68621661014</v>
          </cell>
        </row>
        <row r="7">
          <cell r="Z7">
            <v>40657916887</v>
          </cell>
          <cell r="AB7" t="str">
            <v>현금및현금성자산</v>
          </cell>
        </row>
        <row r="8">
          <cell r="Z8">
            <v>5000000000</v>
          </cell>
          <cell r="AB8" t="str">
            <v>단기금융상품</v>
          </cell>
        </row>
        <row r="9">
          <cell r="Z9">
            <v>13490462752</v>
          </cell>
          <cell r="AB9" t="str">
            <v>매출채권</v>
          </cell>
        </row>
        <row r="10">
          <cell r="Z10">
            <v>-410987516</v>
          </cell>
          <cell r="AB10" t="str">
            <v>매출채권</v>
          </cell>
        </row>
        <row r="11">
          <cell r="Z11">
            <v>206555022</v>
          </cell>
          <cell r="AB11" t="str">
            <v>기타수취채권</v>
          </cell>
        </row>
        <row r="12">
          <cell r="Z12">
            <v>0</v>
          </cell>
          <cell r="AB12" t="str">
            <v>기타수취채권</v>
          </cell>
        </row>
        <row r="13">
          <cell r="Z13">
            <v>83532341</v>
          </cell>
          <cell r="AB13" t="str">
            <v>기타수취채권</v>
          </cell>
        </row>
        <row r="14">
          <cell r="Z14">
            <v>0</v>
          </cell>
          <cell r="AB14" t="str">
            <v>기타수취채권</v>
          </cell>
        </row>
        <row r="15">
          <cell r="Z15">
            <v>5152414140</v>
          </cell>
          <cell r="AB15" t="str">
            <v>기타유동자산</v>
          </cell>
        </row>
        <row r="16">
          <cell r="Z16">
            <v>3443212394</v>
          </cell>
          <cell r="AB16" t="str">
            <v>기타유동자산</v>
          </cell>
        </row>
        <row r="17">
          <cell r="Z17">
            <v>390128052</v>
          </cell>
          <cell r="AB17" t="str">
            <v>당기법인세자산</v>
          </cell>
        </row>
        <row r="18">
          <cell r="Z18">
            <v>267588551</v>
          </cell>
          <cell r="AB18" t="str">
            <v>단기대여금</v>
          </cell>
        </row>
        <row r="19">
          <cell r="Z19">
            <v>0</v>
          </cell>
          <cell r="AB19" t="str">
            <v>단기대여금</v>
          </cell>
        </row>
        <row r="20">
          <cell r="Z20">
            <v>329760000</v>
          </cell>
          <cell r="AB20" t="str">
            <v>유동성 장기대여금</v>
          </cell>
        </row>
        <row r="21">
          <cell r="Z21">
            <v>0</v>
          </cell>
          <cell r="AB21" t="str">
            <v>매도가능금융자산(유동)</v>
          </cell>
        </row>
        <row r="22">
          <cell r="Z22">
            <v>11078391</v>
          </cell>
          <cell r="AB22" t="str">
            <v>기타유동자산</v>
          </cell>
        </row>
        <row r="23">
          <cell r="Z23">
            <v>157609800540</v>
          </cell>
        </row>
        <row r="24">
          <cell r="Z24">
            <v>116978420105</v>
          </cell>
        </row>
        <row r="25">
          <cell r="Z25">
            <v>0</v>
          </cell>
          <cell r="AB25" t="str">
            <v>장기금융상품</v>
          </cell>
        </row>
        <row r="26">
          <cell r="Z26">
            <v>0</v>
          </cell>
          <cell r="AB26" t="str">
            <v>기타수취채권(비유동)</v>
          </cell>
        </row>
        <row r="27">
          <cell r="Z27">
            <v>2579147373</v>
          </cell>
          <cell r="AB27" t="str">
            <v>매도가능금융자산</v>
          </cell>
        </row>
        <row r="28">
          <cell r="Z28">
            <v>554546991</v>
          </cell>
          <cell r="AB28" t="str">
            <v>만기보유금융자산</v>
          </cell>
        </row>
        <row r="29">
          <cell r="Z29">
            <v>0</v>
          </cell>
          <cell r="AB29" t="str">
            <v>종속기업투자주식</v>
          </cell>
        </row>
        <row r="30">
          <cell r="Z30">
            <v>109417635351</v>
          </cell>
          <cell r="AB30" t="str">
            <v>관계기업투자주식</v>
          </cell>
        </row>
        <row r="31">
          <cell r="Z31">
            <v>0</v>
          </cell>
          <cell r="AB31" t="str">
            <v>장기대여금</v>
          </cell>
        </row>
        <row r="32">
          <cell r="Z32">
            <v>4427090390</v>
          </cell>
          <cell r="AB32" t="str">
            <v>투자부동산</v>
          </cell>
        </row>
        <row r="33">
          <cell r="Z33">
            <v>22881139874</v>
          </cell>
        </row>
        <row r="34">
          <cell r="Z34">
            <v>14541958788</v>
          </cell>
          <cell r="AB34" t="str">
            <v>유형자산</v>
          </cell>
        </row>
        <row r="35">
          <cell r="Z35">
            <v>4339470680</v>
          </cell>
          <cell r="AB35" t="str">
            <v>유형자산</v>
          </cell>
        </row>
        <row r="36">
          <cell r="Z36">
            <v>-371469460</v>
          </cell>
          <cell r="AB36" t="str">
            <v>유형자산</v>
          </cell>
        </row>
        <row r="37">
          <cell r="Z37">
            <v>4066927273</v>
          </cell>
          <cell r="AB37" t="str">
            <v>유형자산</v>
          </cell>
        </row>
        <row r="38">
          <cell r="Z38">
            <v>-1161827322</v>
          </cell>
          <cell r="AB38" t="str">
            <v>유형자산</v>
          </cell>
        </row>
        <row r="39">
          <cell r="Z39">
            <v>125395440</v>
          </cell>
          <cell r="AB39" t="str">
            <v>유형자산</v>
          </cell>
        </row>
        <row r="40">
          <cell r="Z40">
            <v>-50364342</v>
          </cell>
          <cell r="AB40" t="str">
            <v>유형자산</v>
          </cell>
        </row>
        <row r="41">
          <cell r="Z41">
            <v>1785052859</v>
          </cell>
          <cell r="AB41" t="str">
            <v>유형자산</v>
          </cell>
        </row>
        <row r="42">
          <cell r="Z42">
            <v>-785502490</v>
          </cell>
          <cell r="AB42" t="str">
            <v>유형자산</v>
          </cell>
        </row>
        <row r="43">
          <cell r="Z43">
            <v>621445200</v>
          </cell>
          <cell r="AB43" t="str">
            <v>유형자산</v>
          </cell>
        </row>
        <row r="44">
          <cell r="Z44">
            <v>-229946752</v>
          </cell>
          <cell r="AB44" t="str">
            <v>유형자산</v>
          </cell>
        </row>
        <row r="45">
          <cell r="Z45">
            <v>0</v>
          </cell>
          <cell r="AB45" t="str">
            <v>유형자산</v>
          </cell>
        </row>
        <row r="46">
          <cell r="Z46">
            <v>15318885830</v>
          </cell>
        </row>
        <row r="47">
          <cell r="Z47">
            <v>109376453</v>
          </cell>
          <cell r="AB47" t="str">
            <v>무형자산</v>
          </cell>
        </row>
        <row r="48">
          <cell r="Z48">
            <v>242310213</v>
          </cell>
          <cell r="AB48" t="str">
            <v>무형자산</v>
          </cell>
        </row>
        <row r="49">
          <cell r="Z49">
            <v>306427844</v>
          </cell>
          <cell r="AB49" t="str">
            <v>무형자산</v>
          </cell>
        </row>
        <row r="50">
          <cell r="Z50">
            <v>4134096196</v>
          </cell>
          <cell r="AB50" t="str">
            <v>무형자산</v>
          </cell>
        </row>
        <row r="51">
          <cell r="Z51">
            <v>10526675124</v>
          </cell>
          <cell r="AB51" t="str">
            <v>무형자산</v>
          </cell>
        </row>
        <row r="52">
          <cell r="Z52">
            <v>2431354731</v>
          </cell>
        </row>
        <row r="53">
          <cell r="Z53">
            <v>203995413</v>
          </cell>
          <cell r="AB53" t="str">
            <v>기타수취채권(비유동)</v>
          </cell>
        </row>
        <row r="54">
          <cell r="Z54">
            <v>2227359318</v>
          </cell>
          <cell r="AB54" t="str">
            <v>이연법인세자산</v>
          </cell>
        </row>
        <row r="55">
          <cell r="Z55">
            <v>226231461554</v>
          </cell>
        </row>
        <row r="56">
          <cell r="Z56">
            <v>28250088165</v>
          </cell>
        </row>
        <row r="57">
          <cell r="Z57">
            <v>14715036981</v>
          </cell>
          <cell r="AB57" t="str">
            <v>기타지급채무</v>
          </cell>
        </row>
        <row r="58">
          <cell r="Z58">
            <v>561397694</v>
          </cell>
          <cell r="AB58" t="str">
            <v>기타지급채무</v>
          </cell>
        </row>
        <row r="59">
          <cell r="Z59">
            <v>9557671407</v>
          </cell>
          <cell r="AB59" t="str">
            <v>단기차입금</v>
          </cell>
        </row>
        <row r="60">
          <cell r="Z60">
            <v>100000000</v>
          </cell>
          <cell r="AB60" t="str">
            <v>유동성장기차입금</v>
          </cell>
        </row>
        <row r="61">
          <cell r="Z61">
            <v>1342319928</v>
          </cell>
          <cell r="AB61" t="str">
            <v>기타유동부채</v>
          </cell>
        </row>
        <row r="62">
          <cell r="Z62">
            <v>0</v>
          </cell>
          <cell r="AB62" t="str">
            <v>기타유동부채</v>
          </cell>
        </row>
        <row r="63">
          <cell r="Z63">
            <v>504257466</v>
          </cell>
          <cell r="AB63" t="str">
            <v>기타유동부채</v>
          </cell>
        </row>
        <row r="64">
          <cell r="Z64">
            <v>0</v>
          </cell>
          <cell r="AB64" t="str">
            <v>기타유동부채</v>
          </cell>
        </row>
        <row r="65">
          <cell r="Z65">
            <v>216095083</v>
          </cell>
          <cell r="AB65" t="str">
            <v>기타유동부채</v>
          </cell>
        </row>
        <row r="66">
          <cell r="Z66">
            <v>1253309606</v>
          </cell>
          <cell r="AB66" t="str">
            <v>당기법인세부채</v>
          </cell>
        </row>
        <row r="67">
          <cell r="Z67">
            <v>4480962309</v>
          </cell>
        </row>
        <row r="68">
          <cell r="Z68">
            <v>0</v>
          </cell>
          <cell r="AB68" t="str">
            <v>장기차입금</v>
          </cell>
        </row>
        <row r="69">
          <cell r="Z69">
            <v>0</v>
          </cell>
          <cell r="AB69" t="str">
            <v>기타지급채무(비유동)</v>
          </cell>
        </row>
        <row r="70">
          <cell r="Z70">
            <v>226408706</v>
          </cell>
          <cell r="AB70" t="str">
            <v>기타지급채무(비유동)</v>
          </cell>
        </row>
        <row r="71">
          <cell r="Z71">
            <v>27106174</v>
          </cell>
          <cell r="AB71" t="str">
            <v>기타지급채무(비유동)</v>
          </cell>
        </row>
        <row r="72">
          <cell r="Z72">
            <v>4227447429</v>
          </cell>
          <cell r="AB72" t="str">
            <v>이연법인세부채</v>
          </cell>
        </row>
        <row r="73">
          <cell r="Z73">
            <v>32731050474</v>
          </cell>
        </row>
        <row r="74">
          <cell r="Z74">
            <v>3261188000</v>
          </cell>
        </row>
        <row r="75">
          <cell r="Z75">
            <v>3261188000</v>
          </cell>
          <cell r="AB75" t="str">
            <v>자본금</v>
          </cell>
        </row>
        <row r="76">
          <cell r="Z76">
            <v>75376179804</v>
          </cell>
        </row>
        <row r="77">
          <cell r="Z77">
            <v>75850127691</v>
          </cell>
          <cell r="AB77" t="str">
            <v>기타불입자본</v>
          </cell>
        </row>
        <row r="78">
          <cell r="Z78">
            <v>-630850809</v>
          </cell>
          <cell r="AB78" t="str">
            <v>기타불입자본</v>
          </cell>
        </row>
        <row r="79">
          <cell r="Z79">
            <v>156902922</v>
          </cell>
          <cell r="AB79" t="str">
            <v>기타불입자본</v>
          </cell>
        </row>
        <row r="80">
          <cell r="Z80">
            <v>-955071208</v>
          </cell>
        </row>
        <row r="81">
          <cell r="Z81">
            <v>-1046480890</v>
          </cell>
          <cell r="AB81" t="str">
            <v>기타불입자본</v>
          </cell>
        </row>
        <row r="82">
          <cell r="Z82">
            <v>167060448</v>
          </cell>
          <cell r="AB82" t="str">
            <v>기타불입자본</v>
          </cell>
        </row>
        <row r="83">
          <cell r="Z83">
            <v>0</v>
          </cell>
          <cell r="AB83" t="str">
            <v>기타불입자본</v>
          </cell>
        </row>
        <row r="84">
          <cell r="Z84">
            <v>-34461666</v>
          </cell>
          <cell r="AB84" t="str">
            <v>기타불입자본</v>
          </cell>
        </row>
        <row r="85">
          <cell r="Z85">
            <v>-41189100</v>
          </cell>
          <cell r="AB85" t="str">
            <v>기타불입자본</v>
          </cell>
        </row>
        <row r="86">
          <cell r="Z86">
            <v>4493379102</v>
          </cell>
        </row>
        <row r="87">
          <cell r="Z87">
            <v>4734817043</v>
          </cell>
          <cell r="AB87" t="str">
            <v>기타자본구성요소</v>
          </cell>
        </row>
        <row r="88">
          <cell r="Z88">
            <v>0</v>
          </cell>
          <cell r="AB88" t="str">
            <v>기타자본구성요소</v>
          </cell>
        </row>
        <row r="89">
          <cell r="Z89">
            <v>0</v>
          </cell>
          <cell r="AB89" t="str">
            <v>기타자본구성요소</v>
          </cell>
        </row>
        <row r="90">
          <cell r="Z90">
            <v>-241437941</v>
          </cell>
          <cell r="AB90" t="str">
            <v>기타자본구성요소</v>
          </cell>
        </row>
        <row r="91">
          <cell r="Z91">
            <v>111537601538</v>
          </cell>
        </row>
        <row r="92">
          <cell r="Z92">
            <v>0</v>
          </cell>
          <cell r="AB92" t="str">
            <v>이익잉여금</v>
          </cell>
        </row>
        <row r="93">
          <cell r="Z93">
            <v>0</v>
          </cell>
          <cell r="AB93" t="str">
            <v>이익잉여금</v>
          </cell>
        </row>
        <row r="94">
          <cell r="Z94">
            <v>8564733</v>
          </cell>
          <cell r="AB94" t="str">
            <v>이익잉여금</v>
          </cell>
        </row>
        <row r="95">
          <cell r="Z95">
            <v>111529036805</v>
          </cell>
          <cell r="AB95" t="str">
            <v>이익잉여금</v>
          </cell>
        </row>
        <row r="96">
          <cell r="Z96">
            <v>-212866156</v>
          </cell>
          <cell r="AB96" t="str">
            <v>비지배지분</v>
          </cell>
        </row>
        <row r="97">
          <cell r="Z97">
            <v>193500411080</v>
          </cell>
        </row>
        <row r="98">
          <cell r="Z98">
            <v>226231461554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15"/>
  <sheetViews>
    <sheetView showGridLines="0" tabSelected="1" view="pageBreakPreview" zoomScale="115" zoomScaleNormal="100" zoomScaleSheetLayoutView="115" zoomScalePageLayoutView="55" workbookViewId="0"/>
  </sheetViews>
  <sheetFormatPr defaultRowHeight="14.4"/>
  <sheetData>
    <row r="7" spans="1:8" ht="39.6">
      <c r="A7" s="168" t="s">
        <v>163</v>
      </c>
      <c r="B7" s="168"/>
      <c r="C7" s="168"/>
      <c r="D7" s="168"/>
      <c r="E7" s="168"/>
      <c r="F7" s="168"/>
      <c r="G7" s="168"/>
      <c r="H7" s="168"/>
    </row>
    <row r="8" spans="1:8" ht="17.399999999999999">
      <c r="C8" s="88"/>
    </row>
    <row r="9" spans="1:8" ht="17.399999999999999">
      <c r="C9" s="88"/>
    </row>
    <row r="10" spans="1:8" ht="39.6">
      <c r="A10" s="169" t="s">
        <v>117</v>
      </c>
      <c r="B10" s="169"/>
      <c r="C10" s="169"/>
      <c r="D10" s="169"/>
      <c r="E10" s="169"/>
      <c r="F10" s="169"/>
      <c r="G10" s="169"/>
      <c r="H10" s="169"/>
    </row>
    <row r="15" spans="1:8" ht="36">
      <c r="A15" s="170" t="s">
        <v>167</v>
      </c>
      <c r="B15" s="170"/>
      <c r="C15" s="170"/>
      <c r="D15" s="170"/>
      <c r="E15" s="170"/>
      <c r="F15" s="170"/>
      <c r="G15" s="170"/>
      <c r="H15" s="170"/>
    </row>
  </sheetData>
  <sheetProtection algorithmName="SHA-512" hashValue="11OLRrsrKrI6j0prarCBHDIwvwkIcM3y7lCaDawRnoZ8qAK7ApTYteawzpuxMsSzSBmfDmuNxf+XxKCErbCvZQ==" saltValue="aammAhojlmtfAxJ3BtRw4g==" spinCount="100000" sheet="1" objects="1" scenarios="1"/>
  <mergeCells count="3">
    <mergeCell ref="A7:H7"/>
    <mergeCell ref="A10:H10"/>
    <mergeCell ref="A15:H15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AI44"/>
  <sheetViews>
    <sheetView showGridLines="0" view="pageBreakPreview" zoomScale="85" zoomScaleNormal="100" zoomScaleSheetLayoutView="85" zoomScalePageLayoutView="55" workbookViewId="0"/>
  </sheetViews>
  <sheetFormatPr defaultColWidth="8.8984375" defaultRowHeight="17.399999999999999" outlineLevelCol="1"/>
  <cols>
    <col min="1" max="1" width="1.69921875" style="35" customWidth="1"/>
    <col min="2" max="2" width="22.59765625" style="35" customWidth="1"/>
    <col min="3" max="14" width="8.8984375" style="35" hidden="1" customWidth="1" outlineLevel="1"/>
    <col min="15" max="15" width="8.8984375" style="35" customWidth="1" collapsed="1"/>
    <col min="16" max="19" width="8.8984375" style="35" customWidth="1"/>
    <col min="20" max="21" width="8.8984375" style="35"/>
    <col min="22" max="22" width="1.796875" style="35" customWidth="1"/>
    <col min="23" max="23" width="8.8984375" style="35" hidden="1" customWidth="1"/>
    <col min="24" max="27" width="8.8984375" style="35" customWidth="1" outlineLevel="1"/>
    <col min="28" max="28" width="1.796875" style="35" customWidth="1"/>
    <col min="29" max="31" width="8.8984375" style="167"/>
    <col min="32" max="35" width="16.5" style="167" bestFit="1" customWidth="1"/>
    <col min="36" max="16384" width="8.8984375" style="35"/>
  </cols>
  <sheetData>
    <row r="1" spans="2:35" ht="27" customHeight="1">
      <c r="B1" s="54" t="s">
        <v>142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74"/>
      <c r="P1" s="74"/>
      <c r="Q1" s="74"/>
      <c r="R1" s="74"/>
      <c r="S1" s="74"/>
      <c r="T1" s="74"/>
      <c r="U1" s="74"/>
      <c r="V1" s="74"/>
      <c r="W1" s="55"/>
      <c r="X1" s="55"/>
      <c r="Y1" s="55"/>
      <c r="Z1" s="55"/>
      <c r="AA1" s="74"/>
      <c r="AC1" s="166"/>
      <c r="AD1" s="166"/>
      <c r="AE1" s="166"/>
      <c r="AF1" s="166"/>
      <c r="AG1" s="166"/>
      <c r="AH1" s="166"/>
      <c r="AI1" s="166"/>
    </row>
    <row r="2" spans="2:35" ht="10.8" customHeight="1" thickBot="1">
      <c r="C2" s="118" t="s">
        <v>140</v>
      </c>
      <c r="W2" s="118"/>
      <c r="X2" s="118" t="s">
        <v>141</v>
      </c>
      <c r="AC2" s="166"/>
      <c r="AD2" s="166"/>
      <c r="AE2" s="166"/>
      <c r="AF2" s="166"/>
      <c r="AG2" s="166"/>
      <c r="AH2" s="166"/>
      <c r="AI2" s="166"/>
    </row>
    <row r="3" spans="2:35" s="36" customFormat="1" ht="21" customHeight="1">
      <c r="B3" s="37" t="s">
        <v>23</v>
      </c>
      <c r="C3" s="37" t="s">
        <v>109</v>
      </c>
      <c r="D3" s="37" t="s">
        <v>110</v>
      </c>
      <c r="E3" s="37" t="s">
        <v>112</v>
      </c>
      <c r="F3" s="37" t="s">
        <v>111</v>
      </c>
      <c r="G3" s="37" t="s">
        <v>24</v>
      </c>
      <c r="H3" s="37" t="s">
        <v>98</v>
      </c>
      <c r="I3" s="37" t="s">
        <v>99</v>
      </c>
      <c r="J3" s="56" t="s">
        <v>100</v>
      </c>
      <c r="K3" s="37" t="s">
        <v>56</v>
      </c>
      <c r="L3" s="95" t="s">
        <v>138</v>
      </c>
      <c r="M3" s="95" t="s">
        <v>147</v>
      </c>
      <c r="N3" s="95" t="s">
        <v>148</v>
      </c>
      <c r="O3" s="95" t="s">
        <v>149</v>
      </c>
      <c r="P3" s="95" t="s">
        <v>150</v>
      </c>
      <c r="Q3" s="95" t="s">
        <v>151</v>
      </c>
      <c r="R3" s="95" t="s">
        <v>152</v>
      </c>
      <c r="S3" s="63" t="s">
        <v>162</v>
      </c>
      <c r="T3" s="37" t="s">
        <v>36</v>
      </c>
      <c r="U3" s="70" t="s">
        <v>25</v>
      </c>
      <c r="W3" s="76" t="s">
        <v>113</v>
      </c>
      <c r="X3" s="76" t="s">
        <v>153</v>
      </c>
      <c r="Y3" s="76" t="s">
        <v>154</v>
      </c>
      <c r="Z3" s="76" t="s">
        <v>155</v>
      </c>
      <c r="AA3" s="119" t="s">
        <v>143</v>
      </c>
      <c r="AC3" s="166"/>
      <c r="AD3" s="166"/>
      <c r="AE3" s="166"/>
      <c r="AF3" s="166"/>
      <c r="AG3" s="166"/>
      <c r="AH3" s="166"/>
      <c r="AI3" s="166"/>
    </row>
    <row r="4" spans="2:35" ht="21" customHeight="1">
      <c r="B4" s="50" t="s">
        <v>105</v>
      </c>
      <c r="C4" s="51">
        <v>45183121130</v>
      </c>
      <c r="D4" s="51">
        <v>43973688947</v>
      </c>
      <c r="E4" s="51">
        <v>47092314641</v>
      </c>
      <c r="F4" s="51">
        <v>46933670643</v>
      </c>
      <c r="G4" s="51">
        <v>43972160115</v>
      </c>
      <c r="H4" s="51">
        <v>48694252542</v>
      </c>
      <c r="I4" s="51">
        <v>50571071609</v>
      </c>
      <c r="J4" s="72">
        <v>52680297442</v>
      </c>
      <c r="K4" s="51">
        <v>51725020602</v>
      </c>
      <c r="L4" s="96">
        <v>50169463452</v>
      </c>
      <c r="M4" s="96">
        <v>52753085895</v>
      </c>
      <c r="N4" s="96">
        <v>59102987729</v>
      </c>
      <c r="O4" s="96">
        <v>57271928102</v>
      </c>
      <c r="P4" s="96">
        <v>66311425555</v>
      </c>
      <c r="Q4" s="96">
        <v>66461966633</v>
      </c>
      <c r="R4" s="96">
        <v>71173780874</v>
      </c>
      <c r="S4" s="71">
        <v>64123148425</v>
      </c>
      <c r="T4" s="100">
        <f>(S4-O4)/ABS(O4)</f>
        <v>0.11962615106650736</v>
      </c>
      <c r="U4" s="101">
        <f>(S4-R4)/ABS(R4)</f>
        <v>-9.9062215923049521E-2</v>
      </c>
      <c r="W4" s="75">
        <v>183182795361</v>
      </c>
      <c r="X4" s="75">
        <v>195917781708</v>
      </c>
      <c r="Y4" s="75">
        <v>213750557678</v>
      </c>
      <c r="Z4" s="75">
        <f>SUM(O4:R4)</f>
        <v>261219101164</v>
      </c>
      <c r="AA4" s="120">
        <f>(Z4-Y4)/ABS(Y4)</f>
        <v>0.22207447784771622</v>
      </c>
      <c r="AC4" s="166"/>
      <c r="AD4" s="166"/>
      <c r="AE4" s="166"/>
      <c r="AF4" s="166"/>
      <c r="AG4" s="166"/>
      <c r="AH4" s="166"/>
      <c r="AI4" s="166"/>
    </row>
    <row r="5" spans="2:35" s="84" customFormat="1" ht="21" customHeight="1">
      <c r="B5" s="73" t="s">
        <v>125</v>
      </c>
      <c r="C5" s="41">
        <v>4752632806</v>
      </c>
      <c r="D5" s="41">
        <v>4920819086</v>
      </c>
      <c r="E5" s="41">
        <v>7834124289</v>
      </c>
      <c r="F5" s="41">
        <v>7248819699</v>
      </c>
      <c r="G5" s="41">
        <v>5842771601</v>
      </c>
      <c r="H5" s="41">
        <v>7068349491</v>
      </c>
      <c r="I5" s="41">
        <v>7486744194</v>
      </c>
      <c r="J5" s="58">
        <v>7930767368</v>
      </c>
      <c r="K5" s="41">
        <v>6609628000</v>
      </c>
      <c r="L5" s="97">
        <v>8460419704</v>
      </c>
      <c r="M5" s="97">
        <v>10041217542</v>
      </c>
      <c r="N5" s="97">
        <v>14570897567</v>
      </c>
      <c r="O5" s="97">
        <v>13651448455</v>
      </c>
      <c r="P5" s="97">
        <v>17591344938</v>
      </c>
      <c r="Q5" s="97">
        <v>15422315690</v>
      </c>
      <c r="R5" s="97">
        <v>17003714161</v>
      </c>
      <c r="S5" s="65">
        <v>12252503612</v>
      </c>
      <c r="T5" s="109">
        <f t="shared" ref="T5:T21" si="0">(S5-O5)/ABS(O5)</f>
        <v>-0.10247592756266244</v>
      </c>
      <c r="U5" s="110">
        <f t="shared" ref="U5:U21" si="1">(S5-R5)/ABS(R5)</f>
        <v>-0.27942192535190075</v>
      </c>
      <c r="W5" s="78">
        <v>24756395880</v>
      </c>
      <c r="X5" s="78">
        <v>28328632654</v>
      </c>
      <c r="Y5" s="78">
        <v>39682162813</v>
      </c>
      <c r="Z5" s="78">
        <f t="shared" ref="Z5:Z22" si="2">SUM(O5:R5)</f>
        <v>63668823244</v>
      </c>
      <c r="AA5" s="122">
        <f t="shared" ref="AA5:AA22" si="3">(Z5-Y5)/ABS(Y5)</f>
        <v>0.6044695835767776</v>
      </c>
      <c r="AC5" s="166"/>
      <c r="AD5" s="166"/>
      <c r="AE5" s="166"/>
      <c r="AF5" s="166"/>
      <c r="AG5" s="166"/>
      <c r="AH5" s="166"/>
      <c r="AI5" s="166"/>
    </row>
    <row r="6" spans="2:35" s="84" customFormat="1" ht="21" customHeight="1">
      <c r="B6" s="73" t="s">
        <v>124</v>
      </c>
      <c r="C6" s="41">
        <v>11900492349</v>
      </c>
      <c r="D6" s="41">
        <v>12430854899</v>
      </c>
      <c r="E6" s="41">
        <v>12615025646</v>
      </c>
      <c r="F6" s="41">
        <v>13828047518</v>
      </c>
      <c r="G6" s="41">
        <v>13296942695</v>
      </c>
      <c r="H6" s="41">
        <v>14247593438</v>
      </c>
      <c r="I6" s="41">
        <v>14045549619</v>
      </c>
      <c r="J6" s="58">
        <v>14508188736</v>
      </c>
      <c r="K6" s="41">
        <v>13609887026</v>
      </c>
      <c r="L6" s="97">
        <v>13401031161</v>
      </c>
      <c r="M6" s="97">
        <v>14267364739</v>
      </c>
      <c r="N6" s="97">
        <v>14256677115</v>
      </c>
      <c r="O6" s="97">
        <v>15033095778</v>
      </c>
      <c r="P6" s="97">
        <v>15262580296</v>
      </c>
      <c r="Q6" s="97">
        <v>16110455113</v>
      </c>
      <c r="R6" s="97">
        <v>16030081354</v>
      </c>
      <c r="S6" s="65">
        <v>16329833583</v>
      </c>
      <c r="T6" s="109">
        <f t="shared" si="0"/>
        <v>8.6258866713115404E-2</v>
      </c>
      <c r="U6" s="110">
        <f t="shared" si="1"/>
        <v>1.8699357937145E-2</v>
      </c>
      <c r="W6" s="78">
        <v>50774420412</v>
      </c>
      <c r="X6" s="78">
        <v>56098274488</v>
      </c>
      <c r="Y6" s="78">
        <v>55534960041</v>
      </c>
      <c r="Z6" s="78">
        <f t="shared" si="2"/>
        <v>62436212541</v>
      </c>
      <c r="AA6" s="122">
        <f t="shared" si="3"/>
        <v>0.12426861376878613</v>
      </c>
      <c r="AC6" s="166"/>
      <c r="AD6" s="166"/>
      <c r="AE6" s="166"/>
      <c r="AF6" s="166"/>
      <c r="AG6" s="166"/>
      <c r="AH6" s="166"/>
      <c r="AI6" s="166"/>
    </row>
    <row r="7" spans="2:35" s="84" customFormat="1" ht="21" customHeight="1">
      <c r="B7" s="73" t="s">
        <v>126</v>
      </c>
      <c r="C7" s="41">
        <v>5553664064</v>
      </c>
      <c r="D7" s="41">
        <v>5889875195</v>
      </c>
      <c r="E7" s="41">
        <v>5959405147</v>
      </c>
      <c r="F7" s="41">
        <v>5551513793</v>
      </c>
      <c r="G7" s="41">
        <v>5485083763</v>
      </c>
      <c r="H7" s="41">
        <v>5744916629</v>
      </c>
      <c r="I7" s="41">
        <v>5464014805</v>
      </c>
      <c r="J7" s="58">
        <v>5914220550</v>
      </c>
      <c r="K7" s="41">
        <v>5938903820</v>
      </c>
      <c r="L7" s="97">
        <v>6075470504</v>
      </c>
      <c r="M7" s="97">
        <v>6241018552</v>
      </c>
      <c r="N7" s="97">
        <v>7156228004</v>
      </c>
      <c r="O7" s="97">
        <v>4652826621</v>
      </c>
      <c r="P7" s="97">
        <v>5829215435</v>
      </c>
      <c r="Q7" s="97">
        <v>6106379842</v>
      </c>
      <c r="R7" s="97">
        <v>7668534309</v>
      </c>
      <c r="S7" s="65">
        <v>5887497864</v>
      </c>
      <c r="T7" s="109">
        <f t="shared" si="0"/>
        <v>0.26535939195057318</v>
      </c>
      <c r="U7" s="110">
        <f t="shared" si="1"/>
        <v>-0.23225252352457071</v>
      </c>
      <c r="W7" s="78">
        <v>22954458199</v>
      </c>
      <c r="X7" s="78">
        <v>22608235747</v>
      </c>
      <c r="Y7" s="78">
        <v>25411620880</v>
      </c>
      <c r="Z7" s="78">
        <f t="shared" si="2"/>
        <v>24256956207</v>
      </c>
      <c r="AA7" s="122">
        <f t="shared" si="3"/>
        <v>-4.5438450323677264E-2</v>
      </c>
      <c r="AC7" s="166"/>
      <c r="AD7" s="166"/>
      <c r="AE7" s="166"/>
      <c r="AF7" s="166"/>
      <c r="AG7" s="166"/>
      <c r="AH7" s="166"/>
      <c r="AI7" s="166"/>
    </row>
    <row r="8" spans="2:35" s="84" customFormat="1" ht="21" customHeight="1">
      <c r="B8" s="73" t="s">
        <v>127</v>
      </c>
      <c r="C8" s="41">
        <v>5103922509</v>
      </c>
      <c r="D8" s="41">
        <v>5234635673</v>
      </c>
      <c r="E8" s="41">
        <v>5964662670</v>
      </c>
      <c r="F8" s="41">
        <v>5822073756</v>
      </c>
      <c r="G8" s="41">
        <v>5645440485</v>
      </c>
      <c r="H8" s="41">
        <v>5815968734</v>
      </c>
      <c r="I8" s="41">
        <v>5927377212</v>
      </c>
      <c r="J8" s="58">
        <v>6493914050</v>
      </c>
      <c r="K8" s="41">
        <v>6678629119</v>
      </c>
      <c r="L8" s="97">
        <v>5527985420</v>
      </c>
      <c r="M8" s="97">
        <v>5631926890</v>
      </c>
      <c r="N8" s="97">
        <v>6698486834</v>
      </c>
      <c r="O8" s="97">
        <v>5983027999</v>
      </c>
      <c r="P8" s="97">
        <v>6370403059</v>
      </c>
      <c r="Q8" s="97">
        <v>6500701445</v>
      </c>
      <c r="R8" s="97">
        <v>7142715921</v>
      </c>
      <c r="S8" s="65">
        <v>7116529075</v>
      </c>
      <c r="T8" s="109">
        <f t="shared" si="0"/>
        <v>0.18945274469540385</v>
      </c>
      <c r="U8" s="110">
        <f t="shared" si="1"/>
        <v>-3.6662309252715975E-3</v>
      </c>
      <c r="W8" s="78">
        <v>22125294608</v>
      </c>
      <c r="X8" s="78">
        <v>23882700481</v>
      </c>
      <c r="Y8" s="78">
        <v>24537028263</v>
      </c>
      <c r="Z8" s="78">
        <f t="shared" si="2"/>
        <v>25996848424</v>
      </c>
      <c r="AA8" s="122">
        <f t="shared" si="3"/>
        <v>5.94945787791792E-2</v>
      </c>
      <c r="AC8" s="166"/>
      <c r="AD8" s="166"/>
      <c r="AE8" s="166"/>
      <c r="AF8" s="166"/>
      <c r="AG8" s="166"/>
      <c r="AH8" s="166"/>
      <c r="AI8" s="166"/>
    </row>
    <row r="9" spans="2:35" s="84" customFormat="1" ht="21" customHeight="1">
      <c r="B9" s="73" t="s">
        <v>132</v>
      </c>
      <c r="C9" s="41">
        <v>2424427408</v>
      </c>
      <c r="D9" s="41">
        <v>2098841456</v>
      </c>
      <c r="E9" s="41">
        <v>1740638791</v>
      </c>
      <c r="F9" s="41">
        <v>1122662647</v>
      </c>
      <c r="G9" s="41">
        <v>1635306739</v>
      </c>
      <c r="H9" s="41">
        <v>2556902702</v>
      </c>
      <c r="I9" s="41">
        <v>3118120079</v>
      </c>
      <c r="J9" s="58">
        <v>2550142631</v>
      </c>
      <c r="K9" s="41">
        <v>2884470196</v>
      </c>
      <c r="L9" s="97">
        <v>2264137499</v>
      </c>
      <c r="M9" s="97">
        <v>1941058633</v>
      </c>
      <c r="N9" s="97">
        <v>1624904959</v>
      </c>
      <c r="O9" s="97">
        <v>2370060719</v>
      </c>
      <c r="P9" s="97">
        <v>3276813758</v>
      </c>
      <c r="Q9" s="97">
        <v>3237753222</v>
      </c>
      <c r="R9" s="97">
        <v>2815276431</v>
      </c>
      <c r="S9" s="65">
        <v>2966620876</v>
      </c>
      <c r="T9" s="109">
        <f t="shared" si="0"/>
        <v>0.2517066977303884</v>
      </c>
      <c r="U9" s="110">
        <f t="shared" si="1"/>
        <v>5.3758289357838197E-2</v>
      </c>
      <c r="W9" s="78">
        <v>7386570302</v>
      </c>
      <c r="X9" s="78">
        <v>9860472151</v>
      </c>
      <c r="Y9" s="78">
        <v>8714571287</v>
      </c>
      <c r="Z9" s="78">
        <f t="shared" si="2"/>
        <v>11699904130</v>
      </c>
      <c r="AA9" s="122">
        <f t="shared" si="3"/>
        <v>0.34256795253409461</v>
      </c>
      <c r="AC9" s="166"/>
      <c r="AD9" s="166"/>
      <c r="AE9" s="166"/>
      <c r="AF9" s="166"/>
      <c r="AG9" s="166"/>
      <c r="AH9" s="166"/>
      <c r="AI9" s="166"/>
    </row>
    <row r="10" spans="2:35" s="84" customFormat="1" ht="21" customHeight="1">
      <c r="B10" s="73" t="s">
        <v>129</v>
      </c>
      <c r="C10" s="41">
        <v>15447981994</v>
      </c>
      <c r="D10" s="41">
        <v>13398662638</v>
      </c>
      <c r="E10" s="41">
        <v>12978458098</v>
      </c>
      <c r="F10" s="41">
        <v>13360553230</v>
      </c>
      <c r="G10" s="41">
        <v>12066614832</v>
      </c>
      <c r="H10" s="41">
        <v>13260521548</v>
      </c>
      <c r="I10" s="41">
        <v>14529265700</v>
      </c>
      <c r="J10" s="58">
        <v>15283064107</v>
      </c>
      <c r="K10" s="41">
        <v>16003502441</v>
      </c>
      <c r="L10" s="97">
        <v>14440419164</v>
      </c>
      <c r="M10" s="97">
        <v>14630499539</v>
      </c>
      <c r="N10" s="97">
        <v>14795793250</v>
      </c>
      <c r="O10" s="97">
        <v>15581468530</v>
      </c>
      <c r="P10" s="97">
        <v>17981068069</v>
      </c>
      <c r="Q10" s="97">
        <v>19084361321</v>
      </c>
      <c r="R10" s="97">
        <v>20513458698</v>
      </c>
      <c r="S10" s="65">
        <v>19570163415</v>
      </c>
      <c r="T10" s="109">
        <f t="shared" si="0"/>
        <v>0.25598966344669694</v>
      </c>
      <c r="U10" s="110">
        <f t="shared" si="1"/>
        <v>-4.5984214407098906E-2</v>
      </c>
      <c r="W10" s="78">
        <v>55185655960</v>
      </c>
      <c r="X10" s="78">
        <v>55139466187</v>
      </c>
      <c r="Y10" s="78">
        <v>59870214394</v>
      </c>
      <c r="Z10" s="78">
        <f t="shared" si="2"/>
        <v>73160356618</v>
      </c>
      <c r="AA10" s="122">
        <f t="shared" si="3"/>
        <v>0.2219825393732329</v>
      </c>
      <c r="AC10" s="166"/>
      <c r="AD10" s="166"/>
      <c r="AE10" s="166"/>
      <c r="AF10" s="166"/>
      <c r="AG10" s="166"/>
      <c r="AH10" s="166"/>
      <c r="AI10" s="166"/>
    </row>
    <row r="11" spans="2:35" ht="21" customHeight="1">
      <c r="B11" s="50" t="s">
        <v>106</v>
      </c>
      <c r="C11" s="51">
        <v>25970121417</v>
      </c>
      <c r="D11" s="51">
        <v>36413568257</v>
      </c>
      <c r="E11" s="51">
        <v>34412782674</v>
      </c>
      <c r="F11" s="51">
        <v>32212678572</v>
      </c>
      <c r="G11" s="51">
        <v>32818228044</v>
      </c>
      <c r="H11" s="51">
        <v>41447580844</v>
      </c>
      <c r="I11" s="51">
        <v>38290057596</v>
      </c>
      <c r="J11" s="72">
        <v>36946336032</v>
      </c>
      <c r="K11" s="51">
        <v>41380985682</v>
      </c>
      <c r="L11" s="96">
        <v>45456496584</v>
      </c>
      <c r="M11" s="96">
        <v>44599883374</v>
      </c>
      <c r="N11" s="96">
        <v>44157299793</v>
      </c>
      <c r="O11" s="96">
        <v>46294579546</v>
      </c>
      <c r="P11" s="96">
        <v>49435664078</v>
      </c>
      <c r="Q11" s="96">
        <v>45001581515</v>
      </c>
      <c r="R11" s="96">
        <v>48045241535</v>
      </c>
      <c r="S11" s="71">
        <v>48702234479</v>
      </c>
      <c r="T11" s="100">
        <f t="shared" si="0"/>
        <v>5.200727507650578E-2</v>
      </c>
      <c r="U11" s="101">
        <f t="shared" si="1"/>
        <v>1.3674464380023852E-2</v>
      </c>
      <c r="W11" s="75">
        <v>129009150920</v>
      </c>
      <c r="X11" s="75">
        <v>149502202516</v>
      </c>
      <c r="Y11" s="75">
        <v>175594665433</v>
      </c>
      <c r="Z11" s="75">
        <f t="shared" si="2"/>
        <v>188777066674</v>
      </c>
      <c r="AA11" s="120">
        <f t="shared" si="3"/>
        <v>7.5072902747321132E-2</v>
      </c>
      <c r="AC11" s="166"/>
      <c r="AD11" s="166"/>
      <c r="AE11" s="166"/>
      <c r="AF11" s="166"/>
      <c r="AG11" s="166"/>
      <c r="AH11" s="166"/>
      <c r="AI11" s="166"/>
    </row>
    <row r="12" spans="2:35" ht="21" customHeight="1">
      <c r="B12" s="73" t="s">
        <v>128</v>
      </c>
      <c r="C12" s="41">
        <v>21527282417</v>
      </c>
      <c r="D12" s="41">
        <v>22578232310</v>
      </c>
      <c r="E12" s="41">
        <v>21980128532</v>
      </c>
      <c r="F12" s="41">
        <v>20241801657</v>
      </c>
      <c r="G12" s="41">
        <v>19838578988</v>
      </c>
      <c r="H12" s="41">
        <v>20321724567</v>
      </c>
      <c r="I12" s="41">
        <v>20297913107</v>
      </c>
      <c r="J12" s="58">
        <v>19898400013</v>
      </c>
      <c r="K12" s="41">
        <v>18415168767</v>
      </c>
      <c r="L12" s="97">
        <v>23615099068</v>
      </c>
      <c r="M12" s="97">
        <v>21739587180</v>
      </c>
      <c r="N12" s="97">
        <v>24574081621</v>
      </c>
      <c r="O12" s="97">
        <v>23489491036</v>
      </c>
      <c r="P12" s="97">
        <v>23787286064</v>
      </c>
      <c r="Q12" s="97">
        <v>22050468599</v>
      </c>
      <c r="R12" s="97">
        <v>21978258047</v>
      </c>
      <c r="S12" s="65">
        <v>22359844479</v>
      </c>
      <c r="T12" s="109">
        <f t="shared" si="0"/>
        <v>-4.8091572323500045E-2</v>
      </c>
      <c r="U12" s="110">
        <f t="shared" si="1"/>
        <v>1.7361996168394518E-2</v>
      </c>
      <c r="W12" s="78">
        <v>86327444916</v>
      </c>
      <c r="X12" s="78">
        <v>80356616675</v>
      </c>
      <c r="Y12" s="78">
        <v>88343936636</v>
      </c>
      <c r="Z12" s="78">
        <f t="shared" si="2"/>
        <v>91305503746</v>
      </c>
      <c r="AA12" s="122">
        <f>(Z12-Y12)/ABS(Y12)</f>
        <v>3.3523150798706505E-2</v>
      </c>
      <c r="AC12" s="166"/>
      <c r="AD12" s="166"/>
      <c r="AE12" s="166"/>
      <c r="AF12" s="166"/>
      <c r="AG12" s="166"/>
      <c r="AH12" s="166"/>
      <c r="AI12" s="166"/>
    </row>
    <row r="13" spans="2:35" ht="21" customHeight="1">
      <c r="B13" s="83" t="s">
        <v>122</v>
      </c>
      <c r="C13" s="41">
        <v>2296829217</v>
      </c>
      <c r="D13" s="41">
        <v>6363012690</v>
      </c>
      <c r="E13" s="41">
        <v>7025315269</v>
      </c>
      <c r="F13" s="41">
        <v>7234929791</v>
      </c>
      <c r="G13" s="41">
        <v>9219699588</v>
      </c>
      <c r="H13" s="41">
        <v>14222447840</v>
      </c>
      <c r="I13" s="41">
        <v>11959748551</v>
      </c>
      <c r="J13" s="58">
        <v>12697518455</v>
      </c>
      <c r="K13" s="41">
        <v>14314003774</v>
      </c>
      <c r="L13" s="97">
        <v>16881572111</v>
      </c>
      <c r="M13" s="97">
        <v>16935799112</v>
      </c>
      <c r="N13" s="97">
        <v>14471864326</v>
      </c>
      <c r="O13" s="97">
        <v>17183091601</v>
      </c>
      <c r="P13" s="97">
        <v>19959130713</v>
      </c>
      <c r="Q13" s="97">
        <v>17249170986</v>
      </c>
      <c r="R13" s="97">
        <v>16497049149</v>
      </c>
      <c r="S13" s="65">
        <v>17727567754</v>
      </c>
      <c r="T13" s="109">
        <f t="shared" si="0"/>
        <v>3.1686739827908109E-2</v>
      </c>
      <c r="U13" s="110">
        <f t="shared" si="1"/>
        <v>7.4590224826637574E-2</v>
      </c>
      <c r="W13" s="78">
        <v>22920086967</v>
      </c>
      <c r="X13" s="78">
        <v>48099414434</v>
      </c>
      <c r="Y13" s="78">
        <v>62603239323</v>
      </c>
      <c r="Z13" s="78">
        <f t="shared" si="2"/>
        <v>70888442449</v>
      </c>
      <c r="AA13" s="122">
        <f>(Z13-Y13)/ABS(Y13)</f>
        <v>0.13234463928060786</v>
      </c>
      <c r="AC13" s="166"/>
      <c r="AD13" s="166"/>
      <c r="AE13" s="166"/>
      <c r="AF13" s="166"/>
      <c r="AG13" s="166"/>
      <c r="AH13" s="166"/>
      <c r="AI13" s="166"/>
    </row>
    <row r="14" spans="2:35" ht="21" customHeight="1">
      <c r="B14" s="73" t="s">
        <v>123</v>
      </c>
      <c r="C14" s="41">
        <v>1352998133</v>
      </c>
      <c r="D14" s="41">
        <v>1630859846</v>
      </c>
      <c r="E14" s="41">
        <v>2036401611</v>
      </c>
      <c r="F14" s="41">
        <v>1699891587</v>
      </c>
      <c r="G14" s="41">
        <v>2856786738</v>
      </c>
      <c r="H14" s="41">
        <v>4601248142</v>
      </c>
      <c r="I14" s="41">
        <v>3745784044</v>
      </c>
      <c r="J14" s="58">
        <v>2558964369</v>
      </c>
      <c r="K14" s="41">
        <v>6432924593</v>
      </c>
      <c r="L14" s="97">
        <v>3089152266</v>
      </c>
      <c r="M14" s="97">
        <v>4012874048</v>
      </c>
      <c r="N14" s="97">
        <v>2956454550</v>
      </c>
      <c r="O14" s="97">
        <v>3270192948</v>
      </c>
      <c r="P14" s="97">
        <v>3272747601</v>
      </c>
      <c r="Q14" s="97">
        <v>3220674549</v>
      </c>
      <c r="R14" s="97">
        <v>6768546603</v>
      </c>
      <c r="S14" s="65">
        <v>5667273931</v>
      </c>
      <c r="T14" s="109">
        <f t="shared" si="0"/>
        <v>0.73300903681112095</v>
      </c>
      <c r="U14" s="110">
        <f t="shared" si="1"/>
        <v>-0.16270445290454033</v>
      </c>
      <c r="W14" s="78">
        <v>6720151177</v>
      </c>
      <c r="X14" s="78">
        <v>13762783293</v>
      </c>
      <c r="Y14" s="78">
        <v>16491405457</v>
      </c>
      <c r="Z14" s="78">
        <f t="shared" si="2"/>
        <v>16532161701</v>
      </c>
      <c r="AA14" s="122">
        <f>(Z14-Y14)/ABS(Y14)</f>
        <v>2.4713626807774873E-3</v>
      </c>
      <c r="AC14" s="166"/>
      <c r="AD14" s="166"/>
      <c r="AE14" s="166"/>
      <c r="AF14" s="166"/>
      <c r="AG14" s="166"/>
      <c r="AH14" s="166"/>
      <c r="AI14" s="166"/>
    </row>
    <row r="15" spans="2:35" ht="21" customHeight="1">
      <c r="B15" s="73" t="s">
        <v>129</v>
      </c>
      <c r="C15" s="41">
        <v>793011650</v>
      </c>
      <c r="D15" s="41">
        <v>5841463411</v>
      </c>
      <c r="E15" s="41">
        <v>3370937262</v>
      </c>
      <c r="F15" s="41">
        <v>3036055537</v>
      </c>
      <c r="G15" s="41">
        <v>903162730</v>
      </c>
      <c r="H15" s="41">
        <v>2302160295</v>
      </c>
      <c r="I15" s="41">
        <v>2286611894</v>
      </c>
      <c r="J15" s="58">
        <v>1791453195</v>
      </c>
      <c r="K15" s="41">
        <v>2218888548</v>
      </c>
      <c r="L15" s="97">
        <v>1870673139</v>
      </c>
      <c r="M15" s="97">
        <v>1911623034</v>
      </c>
      <c r="N15" s="97">
        <v>2154899296</v>
      </c>
      <c r="O15" s="97">
        <v>2351803961</v>
      </c>
      <c r="P15" s="97">
        <v>2416499700</v>
      </c>
      <c r="Q15" s="97">
        <v>2481267381</v>
      </c>
      <c r="R15" s="97">
        <v>2801387736</v>
      </c>
      <c r="S15" s="65">
        <v>2947548315</v>
      </c>
      <c r="T15" s="109">
        <f t="shared" si="0"/>
        <v>0.25331378119912945</v>
      </c>
      <c r="U15" s="110">
        <f t="shared" si="1"/>
        <v>5.2174348135291475E-2</v>
      </c>
      <c r="W15" s="78">
        <v>13041467860</v>
      </c>
      <c r="X15" s="78">
        <v>7283388114</v>
      </c>
      <c r="Y15" s="78">
        <v>8156084017</v>
      </c>
      <c r="Z15" s="78">
        <f t="shared" si="2"/>
        <v>10050958778</v>
      </c>
      <c r="AA15" s="122">
        <f t="shared" si="3"/>
        <v>0.23232653771717515</v>
      </c>
      <c r="AC15" s="166"/>
      <c r="AD15" s="166"/>
      <c r="AE15" s="166"/>
      <c r="AF15" s="166"/>
      <c r="AG15" s="166"/>
      <c r="AH15" s="166"/>
      <c r="AI15" s="166"/>
    </row>
    <row r="16" spans="2:35" ht="21" customHeight="1">
      <c r="B16" s="50" t="s">
        <v>107</v>
      </c>
      <c r="C16" s="51">
        <v>14578852826</v>
      </c>
      <c r="D16" s="51">
        <v>13922307006</v>
      </c>
      <c r="E16" s="51">
        <v>13207869782</v>
      </c>
      <c r="F16" s="51">
        <v>12347473429</v>
      </c>
      <c r="G16" s="51">
        <v>13094489813</v>
      </c>
      <c r="H16" s="51">
        <v>13793898011</v>
      </c>
      <c r="I16" s="51">
        <v>14844394945</v>
      </c>
      <c r="J16" s="72">
        <v>16450160467</v>
      </c>
      <c r="K16" s="51">
        <v>15610281689</v>
      </c>
      <c r="L16" s="96">
        <v>19225286542</v>
      </c>
      <c r="M16" s="96">
        <v>14870950327</v>
      </c>
      <c r="N16" s="96">
        <v>16005732574</v>
      </c>
      <c r="O16" s="96">
        <v>15862826719</v>
      </c>
      <c r="P16" s="96">
        <v>16840150471</v>
      </c>
      <c r="Q16" s="96">
        <v>17051033958</v>
      </c>
      <c r="R16" s="96">
        <v>15232282731</v>
      </c>
      <c r="S16" s="71">
        <v>19506149117</v>
      </c>
      <c r="T16" s="100">
        <f t="shared" si="0"/>
        <v>0.22967674441252905</v>
      </c>
      <c r="U16" s="101">
        <f t="shared" si="1"/>
        <v>0.2805795074497951</v>
      </c>
      <c r="W16" s="75">
        <v>54056503043</v>
      </c>
      <c r="X16" s="75">
        <v>58182943236</v>
      </c>
      <c r="Y16" s="75">
        <v>65712251132</v>
      </c>
      <c r="Z16" s="75">
        <f t="shared" si="2"/>
        <v>64986293879</v>
      </c>
      <c r="AA16" s="120">
        <f t="shared" si="3"/>
        <v>-1.1047517631708092E-2</v>
      </c>
      <c r="AC16" s="166"/>
      <c r="AD16" s="166"/>
      <c r="AE16" s="166"/>
      <c r="AF16" s="166"/>
      <c r="AG16" s="166"/>
      <c r="AH16" s="166"/>
      <c r="AI16" s="166"/>
    </row>
    <row r="17" spans="1:35" ht="21" customHeight="1">
      <c r="B17" s="73" t="s">
        <v>130</v>
      </c>
      <c r="C17" s="41">
        <v>7004945516</v>
      </c>
      <c r="D17" s="41">
        <v>6865593954</v>
      </c>
      <c r="E17" s="41">
        <v>6249426883</v>
      </c>
      <c r="F17" s="41">
        <v>5116546994</v>
      </c>
      <c r="G17" s="41">
        <v>5694140184</v>
      </c>
      <c r="H17" s="41">
        <v>6572872326</v>
      </c>
      <c r="I17" s="41">
        <v>7618632298</v>
      </c>
      <c r="J17" s="58">
        <v>7770705963</v>
      </c>
      <c r="K17" s="41">
        <v>7316587380</v>
      </c>
      <c r="L17" s="97">
        <v>8138067819</v>
      </c>
      <c r="M17" s="97">
        <v>6951490455</v>
      </c>
      <c r="N17" s="97">
        <v>7653022553</v>
      </c>
      <c r="O17" s="97">
        <v>7307060950</v>
      </c>
      <c r="P17" s="97">
        <v>7684827140</v>
      </c>
      <c r="Q17" s="97">
        <v>7690488473</v>
      </c>
      <c r="R17" s="97">
        <v>7971936021</v>
      </c>
      <c r="S17" s="65">
        <v>9814191048</v>
      </c>
      <c r="T17" s="109">
        <f t="shared" si="0"/>
        <v>0.34311060427106471</v>
      </c>
      <c r="U17" s="110">
        <f t="shared" si="1"/>
        <v>0.23109255043530913</v>
      </c>
      <c r="W17" s="78">
        <v>25236513347</v>
      </c>
      <c r="X17" s="78">
        <v>27656350771</v>
      </c>
      <c r="Y17" s="78">
        <v>30059168207</v>
      </c>
      <c r="Z17" s="78">
        <f t="shared" si="2"/>
        <v>30654312584</v>
      </c>
      <c r="AA17" s="122">
        <f t="shared" si="3"/>
        <v>1.9799096665003735E-2</v>
      </c>
      <c r="AC17" s="166"/>
      <c r="AD17" s="166"/>
      <c r="AE17" s="166"/>
      <c r="AF17" s="166"/>
      <c r="AG17" s="166"/>
      <c r="AH17" s="166"/>
      <c r="AI17" s="166"/>
    </row>
    <row r="18" spans="1:35" ht="21" customHeight="1">
      <c r="B18" s="73" t="s">
        <v>131</v>
      </c>
      <c r="C18" s="41">
        <v>7573907310</v>
      </c>
      <c r="D18" s="41">
        <v>7056713052</v>
      </c>
      <c r="E18" s="41">
        <v>6958442899</v>
      </c>
      <c r="F18" s="41">
        <v>7230926435</v>
      </c>
      <c r="G18" s="41">
        <v>7400349629</v>
      </c>
      <c r="H18" s="41">
        <v>7221025685</v>
      </c>
      <c r="I18" s="41">
        <v>7225762647</v>
      </c>
      <c r="J18" s="58">
        <v>8679454504</v>
      </c>
      <c r="K18" s="41">
        <v>8293694309</v>
      </c>
      <c r="L18" s="97">
        <v>11087218723</v>
      </c>
      <c r="M18" s="97">
        <v>7919459872</v>
      </c>
      <c r="N18" s="97">
        <v>8352710021</v>
      </c>
      <c r="O18" s="97">
        <v>8555765769</v>
      </c>
      <c r="P18" s="97">
        <v>9155323331</v>
      </c>
      <c r="Q18" s="97">
        <v>9360545485</v>
      </c>
      <c r="R18" s="97">
        <v>7260346710</v>
      </c>
      <c r="S18" s="65">
        <v>9691958069</v>
      </c>
      <c r="T18" s="109">
        <f t="shared" si="0"/>
        <v>0.13279843449159764</v>
      </c>
      <c r="U18" s="110">
        <f t="shared" si="1"/>
        <v>0.33491669972879295</v>
      </c>
      <c r="W18" s="78">
        <v>28819989696</v>
      </c>
      <c r="X18" s="78">
        <v>30526592465</v>
      </c>
      <c r="Y18" s="78">
        <v>35653082925</v>
      </c>
      <c r="Z18" s="78">
        <f t="shared" si="2"/>
        <v>34331981295</v>
      </c>
      <c r="AA18" s="122">
        <f t="shared" si="3"/>
        <v>-3.7054344859295221E-2</v>
      </c>
      <c r="AC18" s="166"/>
      <c r="AD18" s="166"/>
      <c r="AE18" s="166"/>
      <c r="AF18" s="166"/>
      <c r="AG18" s="166"/>
      <c r="AH18" s="166"/>
      <c r="AI18" s="166"/>
    </row>
    <row r="19" spans="1:35" ht="21" customHeight="1">
      <c r="B19" s="50" t="s">
        <v>137</v>
      </c>
      <c r="C19" s="51">
        <v>10200160028</v>
      </c>
      <c r="D19" s="51">
        <v>11193868446</v>
      </c>
      <c r="E19" s="51">
        <v>12445983268</v>
      </c>
      <c r="F19" s="51">
        <v>12345938356</v>
      </c>
      <c r="G19" s="51">
        <v>11304613201</v>
      </c>
      <c r="H19" s="51">
        <v>9303559467</v>
      </c>
      <c r="I19" s="51">
        <v>10507995719</v>
      </c>
      <c r="J19" s="72">
        <v>9313983854</v>
      </c>
      <c r="K19" s="51">
        <v>8642500761</v>
      </c>
      <c r="L19" s="96">
        <v>10397194934</v>
      </c>
      <c r="M19" s="96">
        <v>12716139826</v>
      </c>
      <c r="N19" s="96">
        <v>12316122044</v>
      </c>
      <c r="O19" s="96">
        <v>9690709078</v>
      </c>
      <c r="P19" s="96">
        <v>10625798500</v>
      </c>
      <c r="Q19" s="96">
        <v>11740018220</v>
      </c>
      <c r="R19" s="96">
        <v>11916877158</v>
      </c>
      <c r="S19" s="71">
        <v>11225479233</v>
      </c>
      <c r="T19" s="100">
        <f t="shared" ref="T19" si="4">(S19-O19)/ABS(O19)</f>
        <v>0.15837542357805987</v>
      </c>
      <c r="U19" s="101">
        <f t="shared" ref="U19" si="5">(S19-R19)/ABS(R19)</f>
        <v>-5.8018381479736321E-2</v>
      </c>
      <c r="W19" s="75">
        <v>46185950098</v>
      </c>
      <c r="X19" s="75">
        <v>40430152241</v>
      </c>
      <c r="Y19" s="75">
        <v>44071957565</v>
      </c>
      <c r="Z19" s="75">
        <f t="shared" si="2"/>
        <v>43973402956</v>
      </c>
      <c r="AA19" s="120">
        <f t="shared" ref="AA19" si="6">(Z19-Y19)/ABS(Y19)</f>
        <v>-2.2362203642678153E-3</v>
      </c>
      <c r="AC19" s="166"/>
      <c r="AD19" s="166"/>
      <c r="AE19" s="166"/>
      <c r="AF19" s="166"/>
      <c r="AG19" s="166"/>
      <c r="AH19" s="166"/>
      <c r="AI19" s="166"/>
    </row>
    <row r="20" spans="1:35" ht="21" customHeight="1">
      <c r="B20" s="50" t="s">
        <v>164</v>
      </c>
      <c r="C20" s="51"/>
      <c r="D20" s="51"/>
      <c r="E20" s="51"/>
      <c r="F20" s="51"/>
      <c r="G20" s="51"/>
      <c r="H20" s="51"/>
      <c r="I20" s="51"/>
      <c r="J20" s="72"/>
      <c r="K20" s="51"/>
      <c r="L20" s="96"/>
      <c r="M20" s="96"/>
      <c r="N20" s="96"/>
      <c r="O20" s="96"/>
      <c r="P20" s="96"/>
      <c r="Q20" s="96"/>
      <c r="R20" s="96"/>
      <c r="S20" s="71">
        <v>5609352836</v>
      </c>
      <c r="T20" s="100"/>
      <c r="U20" s="101"/>
      <c r="W20" s="75">
        <v>46185950098</v>
      </c>
      <c r="X20" s="75"/>
      <c r="Y20" s="75"/>
      <c r="Z20" s="75"/>
      <c r="AA20" s="120"/>
      <c r="AC20" s="166"/>
      <c r="AD20" s="166"/>
      <c r="AE20" s="166"/>
      <c r="AF20" s="166"/>
      <c r="AG20" s="166"/>
      <c r="AH20" s="166"/>
      <c r="AI20" s="166"/>
    </row>
    <row r="21" spans="1:35" ht="21" customHeight="1">
      <c r="B21" s="50" t="s">
        <v>136</v>
      </c>
      <c r="C21" s="51">
        <v>-1354911363</v>
      </c>
      <c r="D21" s="51">
        <v>-1923630448</v>
      </c>
      <c r="E21" s="51">
        <v>-1110896934</v>
      </c>
      <c r="F21" s="51">
        <v>-1367079709</v>
      </c>
      <c r="G21" s="51">
        <v>-1400272475</v>
      </c>
      <c r="H21" s="51">
        <v>-2105979115</v>
      </c>
      <c r="I21" s="51">
        <v>-1956854213</v>
      </c>
      <c r="J21" s="51">
        <v>-1658584971</v>
      </c>
      <c r="K21" s="51">
        <v>-1489015740</v>
      </c>
      <c r="L21" s="98">
        <v>-1174603174</v>
      </c>
      <c r="M21" s="98">
        <v>-1810931023</v>
      </c>
      <c r="N21" s="98">
        <v>-2268071106</v>
      </c>
      <c r="O21" s="98">
        <v>-1200642459</v>
      </c>
      <c r="P21" s="98">
        <v>-2516127013</v>
      </c>
      <c r="Q21" s="98">
        <v>-2088118211</v>
      </c>
      <c r="R21" s="98">
        <v>-1144474726</v>
      </c>
      <c r="S21" s="87">
        <v>-1405872812</v>
      </c>
      <c r="T21" s="100">
        <f t="shared" si="0"/>
        <v>-0.17093377921261738</v>
      </c>
      <c r="U21" s="101">
        <f t="shared" si="1"/>
        <v>-0.22840005118645146</v>
      </c>
      <c r="W21" s="75">
        <v>-5756518454</v>
      </c>
      <c r="X21" s="75">
        <v>-7121690774</v>
      </c>
      <c r="Y21" s="75">
        <v>-6742621043</v>
      </c>
      <c r="Z21" s="75">
        <f t="shared" si="2"/>
        <v>-6949362409</v>
      </c>
      <c r="AA21" s="120">
        <f t="shared" si="3"/>
        <v>-3.0661869424596106E-2</v>
      </c>
      <c r="AC21" s="166"/>
      <c r="AD21" s="166"/>
      <c r="AE21" s="166"/>
      <c r="AF21" s="166"/>
      <c r="AG21" s="166"/>
      <c r="AH21" s="166"/>
      <c r="AI21" s="166"/>
    </row>
    <row r="22" spans="1:35" ht="21" customHeight="1" thickBot="1">
      <c r="B22" s="48" t="s">
        <v>108</v>
      </c>
      <c r="C22" s="49">
        <v>94577344038</v>
      </c>
      <c r="D22" s="49">
        <v>103579802208</v>
      </c>
      <c r="E22" s="49">
        <v>106048053431</v>
      </c>
      <c r="F22" s="49">
        <v>102472681291</v>
      </c>
      <c r="G22" s="49">
        <v>99789218698</v>
      </c>
      <c r="H22" s="49">
        <v>111133311749</v>
      </c>
      <c r="I22" s="49">
        <v>112256665656</v>
      </c>
      <c r="J22" s="62">
        <v>113732192824</v>
      </c>
      <c r="K22" s="49">
        <v>115869772994</v>
      </c>
      <c r="L22" s="99">
        <v>124073838338</v>
      </c>
      <c r="M22" s="99">
        <v>123129128399</v>
      </c>
      <c r="N22" s="99">
        <v>129314071034</v>
      </c>
      <c r="O22" s="99">
        <v>127919400986</v>
      </c>
      <c r="P22" s="99">
        <v>140696911591</v>
      </c>
      <c r="Q22" s="99">
        <v>138166482115</v>
      </c>
      <c r="R22" s="99">
        <f>R4+R11+R16+R19+R21</f>
        <v>145223707572</v>
      </c>
      <c r="S22" s="69">
        <f>S4+S11+S16+S19+S20+S21</f>
        <v>147760491278</v>
      </c>
      <c r="T22" s="102">
        <f>(S22-O22)/ABS(O22)</f>
        <v>0.15510618513740138</v>
      </c>
      <c r="U22" s="103">
        <f>(S22-R22)/ABS(R22)</f>
        <v>1.7468110051812966E-2</v>
      </c>
      <c r="W22" s="77">
        <v>406677880968</v>
      </c>
      <c r="X22" s="77">
        <v>436911388927</v>
      </c>
      <c r="Y22" s="77">
        <v>492386810765</v>
      </c>
      <c r="Z22" s="77">
        <f t="shared" si="2"/>
        <v>552006502264</v>
      </c>
      <c r="AA22" s="121">
        <f t="shared" si="3"/>
        <v>0.12108303917883477</v>
      </c>
      <c r="AC22" s="166"/>
      <c r="AD22" s="166"/>
      <c r="AE22" s="166"/>
      <c r="AF22" s="166"/>
      <c r="AG22" s="166"/>
      <c r="AH22" s="166"/>
      <c r="AI22" s="166"/>
    </row>
    <row r="23" spans="1:35" ht="17.399999999999999" customHeight="1">
      <c r="R23" s="117"/>
      <c r="S23" s="117"/>
      <c r="AC23" s="166"/>
      <c r="AD23" s="166"/>
      <c r="AE23" s="166"/>
      <c r="AF23" s="166"/>
      <c r="AG23" s="166"/>
      <c r="AH23" s="166"/>
      <c r="AI23" s="166"/>
    </row>
    <row r="24" spans="1:35" ht="27" customHeight="1">
      <c r="A24" s="54" t="s">
        <v>168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74"/>
      <c r="P24" s="74"/>
      <c r="Q24" s="74"/>
      <c r="R24" s="74"/>
      <c r="S24" s="74"/>
      <c r="T24" s="74"/>
      <c r="U24" s="74"/>
      <c r="V24" s="74"/>
      <c r="W24" s="55"/>
      <c r="X24" s="55"/>
      <c r="Y24" s="55"/>
      <c r="Z24" s="55"/>
      <c r="AA24" s="74"/>
      <c r="AC24" s="166"/>
      <c r="AD24" s="166"/>
      <c r="AE24" s="166"/>
      <c r="AF24" s="166"/>
      <c r="AG24" s="166"/>
      <c r="AH24" s="166"/>
      <c r="AI24" s="166"/>
    </row>
    <row r="25" spans="1:35" s="133" customFormat="1" ht="8.4" customHeight="1" thickBo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51"/>
      <c r="O25" s="141"/>
      <c r="P25" s="140"/>
      <c r="Q25" s="141"/>
      <c r="R25" s="141"/>
      <c r="S25" s="141"/>
      <c r="T25" s="141"/>
      <c r="U25" s="141"/>
      <c r="AC25" s="166"/>
      <c r="AD25" s="166"/>
      <c r="AE25" s="166"/>
      <c r="AF25" s="166"/>
      <c r="AG25" s="166"/>
      <c r="AH25" s="166"/>
      <c r="AI25" s="166"/>
    </row>
    <row r="26" spans="1:35" s="133" customFormat="1" ht="21" customHeight="1">
      <c r="B26" s="37" t="s">
        <v>23</v>
      </c>
      <c r="C26" s="37" t="s">
        <v>109</v>
      </c>
      <c r="D26" s="37" t="s">
        <v>110</v>
      </c>
      <c r="E26" s="37" t="s">
        <v>112</v>
      </c>
      <c r="F26" s="37" t="s">
        <v>111</v>
      </c>
      <c r="G26" s="37" t="s">
        <v>169</v>
      </c>
      <c r="H26" s="37" t="s">
        <v>170</v>
      </c>
      <c r="I26" s="37" t="s">
        <v>103</v>
      </c>
      <c r="J26" s="37" t="s">
        <v>104</v>
      </c>
      <c r="K26" s="37" t="s">
        <v>171</v>
      </c>
      <c r="L26" s="37" t="s">
        <v>172</v>
      </c>
      <c r="M26" s="37" t="s">
        <v>173</v>
      </c>
      <c r="N26" s="37" t="s">
        <v>174</v>
      </c>
      <c r="O26" s="37" t="s">
        <v>175</v>
      </c>
      <c r="P26" s="37" t="s">
        <v>176</v>
      </c>
      <c r="Q26" s="37" t="s">
        <v>177</v>
      </c>
      <c r="R26" s="56" t="s">
        <v>178</v>
      </c>
      <c r="S26" s="153" t="s">
        <v>179</v>
      </c>
      <c r="T26" s="70" t="s">
        <v>180</v>
      </c>
      <c r="U26" s="37" t="s">
        <v>181</v>
      </c>
      <c r="V26" s="141"/>
      <c r="W26" s="76" t="s">
        <v>156</v>
      </c>
      <c r="X26" s="142" t="s">
        <v>189</v>
      </c>
      <c r="Y26" s="142" t="s">
        <v>157</v>
      </c>
      <c r="Z26" s="142" t="s">
        <v>182</v>
      </c>
      <c r="AA26" s="142" t="s">
        <v>183</v>
      </c>
      <c r="AC26" s="166"/>
      <c r="AD26" s="166"/>
      <c r="AE26" s="166"/>
      <c r="AF26" s="166"/>
      <c r="AG26" s="166"/>
      <c r="AH26" s="166"/>
      <c r="AI26" s="166"/>
    </row>
    <row r="27" spans="1:35" s="133" customFormat="1">
      <c r="B27" s="138" t="s">
        <v>184</v>
      </c>
      <c r="C27" s="51"/>
      <c r="D27" s="51"/>
      <c r="E27" s="51"/>
      <c r="F27" s="51"/>
      <c r="G27" s="154">
        <v>8780545000</v>
      </c>
      <c r="H27" s="154">
        <v>10002657000</v>
      </c>
      <c r="I27" s="154">
        <v>9152134999.9999981</v>
      </c>
      <c r="J27" s="154">
        <v>8107876000</v>
      </c>
      <c r="K27" s="154">
        <v>6252408950</v>
      </c>
      <c r="L27" s="154">
        <v>9402700588</v>
      </c>
      <c r="M27" s="154">
        <v>10319434916</v>
      </c>
      <c r="N27" s="154">
        <v>14577894079</v>
      </c>
      <c r="O27" s="154">
        <v>11242935670</v>
      </c>
      <c r="P27" s="154">
        <v>16941103621</v>
      </c>
      <c r="Q27" s="154">
        <v>15155396908</v>
      </c>
      <c r="R27" s="155">
        <v>16392245287</v>
      </c>
      <c r="S27" s="156">
        <v>10069973017</v>
      </c>
      <c r="T27" s="101">
        <f t="shared" ref="T27:T32" si="7">(S27-O27)/ABS(O27)</f>
        <v>-0.10432885924357513</v>
      </c>
      <c r="U27" s="100">
        <f>(S27-R27)/ABS(R27)</f>
        <v>-0.38568677806535312</v>
      </c>
      <c r="V27" s="144"/>
      <c r="W27" s="164">
        <f>SUM(G27:J27)</f>
        <v>36043213000</v>
      </c>
      <c r="X27" s="164">
        <f>SUM(G27:J27)</f>
        <v>36043213000</v>
      </c>
      <c r="Y27" s="164">
        <f>SUM(K27:N27)</f>
        <v>40552438533</v>
      </c>
      <c r="Z27" s="164">
        <f>SUM(O27:R27)</f>
        <v>59731681486</v>
      </c>
      <c r="AA27" s="100">
        <f>(Z27-Y27)/ABS(Y27)</f>
        <v>0.47294918990858409</v>
      </c>
      <c r="AC27" s="166"/>
      <c r="AD27" s="166"/>
      <c r="AE27" s="166"/>
      <c r="AF27" s="166"/>
      <c r="AG27" s="166"/>
      <c r="AH27" s="166"/>
      <c r="AI27" s="166"/>
    </row>
    <row r="28" spans="1:35" s="133" customFormat="1">
      <c r="B28" s="165" t="s">
        <v>185</v>
      </c>
      <c r="C28" s="157"/>
      <c r="D28" s="157"/>
      <c r="E28" s="157"/>
      <c r="F28" s="157"/>
      <c r="G28" s="157">
        <v>4901040840</v>
      </c>
      <c r="H28" s="157">
        <v>6201065981</v>
      </c>
      <c r="I28" s="157">
        <v>5721443309</v>
      </c>
      <c r="J28" s="157">
        <v>6385056604</v>
      </c>
      <c r="K28" s="157">
        <v>4514083951</v>
      </c>
      <c r="L28" s="157">
        <v>7365668586</v>
      </c>
      <c r="M28" s="157">
        <v>7132027757</v>
      </c>
      <c r="N28" s="157">
        <v>12219067634</v>
      </c>
      <c r="O28" s="157">
        <v>9367813282</v>
      </c>
      <c r="P28" s="157">
        <v>15323296001</v>
      </c>
      <c r="Q28" s="157">
        <v>13505997207</v>
      </c>
      <c r="R28" s="158">
        <v>15165611016</v>
      </c>
      <c r="S28" s="159">
        <v>8249054109</v>
      </c>
      <c r="T28" s="135">
        <f t="shared" si="7"/>
        <v>-0.11942586165222417</v>
      </c>
      <c r="U28" s="134">
        <f>(S28-R28)/ABS(R28)</f>
        <v>-0.45606846303145349</v>
      </c>
      <c r="V28" s="141"/>
      <c r="W28" s="78">
        <f>SUM(G28:J28)</f>
        <v>23208606734</v>
      </c>
      <c r="X28" s="78">
        <f t="shared" ref="X28:X32" si="8">SUM(G28:J28)</f>
        <v>23208606734</v>
      </c>
      <c r="Y28" s="78">
        <f>SUM(K28:N28)</f>
        <v>31230847928</v>
      </c>
      <c r="Z28" s="78">
        <f>SUM(O28:R28)</f>
        <v>53362717506</v>
      </c>
      <c r="AA28" s="143">
        <f t="shared" ref="AA28:AA32" si="9">(Z28-Y28)/ABS(Y28)</f>
        <v>0.7086541367375967</v>
      </c>
      <c r="AC28" s="166"/>
      <c r="AD28" s="166"/>
      <c r="AE28" s="166"/>
      <c r="AF28" s="166"/>
      <c r="AG28" s="166"/>
      <c r="AH28" s="166"/>
      <c r="AI28" s="166"/>
    </row>
    <row r="29" spans="1:35" s="133" customFormat="1">
      <c r="B29" s="145" t="s">
        <v>186</v>
      </c>
      <c r="C29" s="160"/>
      <c r="D29" s="160"/>
      <c r="E29" s="160"/>
      <c r="F29" s="160"/>
      <c r="G29" s="160">
        <v>1140383251</v>
      </c>
      <c r="H29" s="160">
        <v>1941869305</v>
      </c>
      <c r="I29" s="160">
        <v>1897737699</v>
      </c>
      <c r="J29" s="160">
        <v>2280713500</v>
      </c>
      <c r="K29" s="160">
        <v>1774289004</v>
      </c>
      <c r="L29" s="160">
        <v>2695851529</v>
      </c>
      <c r="M29" s="160">
        <v>2048898939</v>
      </c>
      <c r="N29" s="160">
        <v>5740852409</v>
      </c>
      <c r="O29" s="160">
        <v>5686975658</v>
      </c>
      <c r="P29" s="160">
        <v>7054006144</v>
      </c>
      <c r="Q29" s="160">
        <v>6091087053</v>
      </c>
      <c r="R29" s="161">
        <f>7113205152+49912507+157724044</f>
        <v>7320841703</v>
      </c>
      <c r="S29" s="162">
        <v>3740763052</v>
      </c>
      <c r="T29" s="137">
        <f t="shared" si="7"/>
        <v>-0.34222277763088677</v>
      </c>
      <c r="U29" s="136">
        <f>(S29-R29)/ABS(R29)</f>
        <v>-0.48902555146533538</v>
      </c>
      <c r="V29" s="141"/>
      <c r="W29" s="160">
        <f>SUM(G29:J29)</f>
        <v>7260703755</v>
      </c>
      <c r="X29" s="160">
        <f t="shared" si="8"/>
        <v>7260703755</v>
      </c>
      <c r="Y29" s="160">
        <f>SUM(K29:N29)</f>
        <v>12259891881</v>
      </c>
      <c r="Z29" s="160">
        <f>SUM(O29:R29)</f>
        <v>26152910558</v>
      </c>
      <c r="AA29" s="146">
        <f t="shared" si="9"/>
        <v>1.1332089068853022</v>
      </c>
      <c r="AC29" s="166"/>
      <c r="AD29" s="166"/>
      <c r="AE29" s="166"/>
      <c r="AF29" s="166"/>
      <c r="AG29" s="166"/>
      <c r="AH29" s="166"/>
      <c r="AI29" s="166"/>
    </row>
    <row r="30" spans="1:35" s="133" customFormat="1">
      <c r="B30" s="145" t="s">
        <v>187</v>
      </c>
      <c r="C30" s="160"/>
      <c r="D30" s="160"/>
      <c r="E30" s="160"/>
      <c r="F30" s="160"/>
      <c r="G30" s="160">
        <f>G28-G29</f>
        <v>3760657589</v>
      </c>
      <c r="H30" s="160">
        <f t="shared" ref="H30:S30" si="10">H28-H29</f>
        <v>4259196676</v>
      </c>
      <c r="I30" s="160">
        <f t="shared" si="10"/>
        <v>3823705610</v>
      </c>
      <c r="J30" s="160">
        <f t="shared" si="10"/>
        <v>4104343104</v>
      </c>
      <c r="K30" s="160">
        <f t="shared" si="10"/>
        <v>2739794947</v>
      </c>
      <c r="L30" s="160">
        <f t="shared" si="10"/>
        <v>4669817057</v>
      </c>
      <c r="M30" s="160">
        <f t="shared" si="10"/>
        <v>5083128818</v>
      </c>
      <c r="N30" s="160">
        <f t="shared" si="10"/>
        <v>6478215225</v>
      </c>
      <c r="O30" s="160">
        <f t="shared" si="10"/>
        <v>3680837624</v>
      </c>
      <c r="P30" s="160">
        <f t="shared" si="10"/>
        <v>8269289857</v>
      </c>
      <c r="Q30" s="160">
        <f t="shared" si="10"/>
        <v>7414910154</v>
      </c>
      <c r="R30" s="161">
        <f t="shared" si="10"/>
        <v>7844769313</v>
      </c>
      <c r="S30" s="162">
        <f t="shared" si="10"/>
        <v>4508291057</v>
      </c>
      <c r="T30" s="137">
        <f t="shared" si="7"/>
        <v>0.22480030838763237</v>
      </c>
      <c r="U30" s="136">
        <f>(S30-R30)/ABS(R30)</f>
        <v>-0.4253124754696021</v>
      </c>
      <c r="V30" s="141"/>
      <c r="W30" s="160">
        <f>SUM(G30:J30)</f>
        <v>15947902979</v>
      </c>
      <c r="X30" s="160">
        <f t="shared" si="8"/>
        <v>15947902979</v>
      </c>
      <c r="Y30" s="160">
        <f>SUM(K30:N30)</f>
        <v>18970956047</v>
      </c>
      <c r="Z30" s="160">
        <f>SUM(O30:R30)</f>
        <v>27209806948</v>
      </c>
      <c r="AA30" s="146">
        <f t="shared" si="9"/>
        <v>0.43428759629132463</v>
      </c>
      <c r="AC30" s="166"/>
      <c r="AD30" s="166"/>
      <c r="AE30" s="166"/>
      <c r="AF30" s="166"/>
      <c r="AG30" s="166"/>
      <c r="AH30" s="166"/>
      <c r="AI30" s="166"/>
    </row>
    <row r="31" spans="1:35" s="133" customFormat="1">
      <c r="B31" s="165" t="s">
        <v>188</v>
      </c>
      <c r="C31" s="157"/>
      <c r="D31" s="157"/>
      <c r="E31" s="157"/>
      <c r="F31" s="157"/>
      <c r="G31" s="157">
        <v>3003859067</v>
      </c>
      <c r="H31" s="157">
        <v>2991532453</v>
      </c>
      <c r="I31" s="157">
        <v>3011082550</v>
      </c>
      <c r="J31" s="157">
        <v>552161193</v>
      </c>
      <c r="K31" s="157">
        <v>879887977</v>
      </c>
      <c r="L31" s="157">
        <v>609264573</v>
      </c>
      <c r="M31" s="157">
        <v>556093543</v>
      </c>
      <c r="N31" s="157">
        <v>909224273</v>
      </c>
      <c r="O31" s="157">
        <v>157191135</v>
      </c>
      <c r="P31" s="157">
        <v>427255515</v>
      </c>
      <c r="Q31" s="157">
        <v>1142101112</v>
      </c>
      <c r="R31" s="158">
        <v>410681460</v>
      </c>
      <c r="S31" s="159">
        <v>756609271</v>
      </c>
      <c r="T31" s="135">
        <f t="shared" si="7"/>
        <v>3.8133075125387954</v>
      </c>
      <c r="U31" s="134">
        <f>(S31-R31)/ABS(R31)</f>
        <v>0.84232633973785909</v>
      </c>
      <c r="V31" s="141"/>
      <c r="W31" s="78">
        <v>9558635263</v>
      </c>
      <c r="X31" s="78">
        <f t="shared" si="8"/>
        <v>9558635263</v>
      </c>
      <c r="Y31" s="78">
        <v>2954470366</v>
      </c>
      <c r="Z31" s="78">
        <v>2137229222</v>
      </c>
      <c r="AA31" s="143">
        <f t="shared" si="9"/>
        <v>-0.27661172486439489</v>
      </c>
      <c r="AC31" s="166"/>
      <c r="AD31" s="166"/>
      <c r="AE31" s="166"/>
      <c r="AF31" s="166"/>
      <c r="AG31" s="166"/>
      <c r="AH31" s="166"/>
      <c r="AI31" s="166"/>
    </row>
    <row r="32" spans="1:35" s="133" customFormat="1" ht="18" thickBot="1">
      <c r="B32" s="165" t="s">
        <v>190</v>
      </c>
      <c r="C32" s="157"/>
      <c r="D32" s="157"/>
      <c r="E32" s="157"/>
      <c r="F32" s="157"/>
      <c r="G32" s="157">
        <v>875645093.00000012</v>
      </c>
      <c r="H32" s="157">
        <v>810058565.99999964</v>
      </c>
      <c r="I32" s="157">
        <v>419609140.99999899</v>
      </c>
      <c r="J32" s="157">
        <v>1170658203</v>
      </c>
      <c r="K32" s="157">
        <v>858437022</v>
      </c>
      <c r="L32" s="157">
        <v>1427767429</v>
      </c>
      <c r="M32" s="157">
        <v>2631313616</v>
      </c>
      <c r="N32" s="157">
        <v>1449602172</v>
      </c>
      <c r="O32" s="157">
        <v>1717931253</v>
      </c>
      <c r="P32" s="157">
        <v>1190552105</v>
      </c>
      <c r="Q32" s="157">
        <v>507298589</v>
      </c>
      <c r="R32" s="158">
        <v>815952811</v>
      </c>
      <c r="S32" s="163">
        <v>1064309637</v>
      </c>
      <c r="T32" s="135">
        <f t="shared" si="7"/>
        <v>-0.38047018171337732</v>
      </c>
      <c r="U32" s="134">
        <f t="shared" ref="U32" si="11">(S32-R32)/ABS(R32)</f>
        <v>0.30437645737824415</v>
      </c>
      <c r="V32" s="141"/>
      <c r="W32" s="157">
        <v>3275971002.999999</v>
      </c>
      <c r="X32" s="157">
        <f t="shared" si="8"/>
        <v>3275971002.999999</v>
      </c>
      <c r="Y32" s="157">
        <v>6367120239</v>
      </c>
      <c r="Z32" s="157">
        <v>4231734758</v>
      </c>
      <c r="AA32" s="143">
        <f t="shared" si="9"/>
        <v>-0.33537696805540096</v>
      </c>
      <c r="AC32" s="166"/>
      <c r="AD32" s="166"/>
      <c r="AE32" s="166"/>
      <c r="AF32" s="166"/>
      <c r="AG32" s="166"/>
      <c r="AH32" s="166"/>
      <c r="AI32" s="166"/>
    </row>
    <row r="33" spans="1:35" s="133" customFormat="1" ht="11.4" customHeight="1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52"/>
      <c r="O33" s="149"/>
      <c r="P33" s="149"/>
      <c r="Q33" s="141"/>
      <c r="R33" s="150"/>
      <c r="S33" s="150"/>
      <c r="T33" s="150"/>
      <c r="U33" s="109"/>
      <c r="AC33" s="166"/>
      <c r="AD33" s="166"/>
      <c r="AE33" s="166"/>
      <c r="AF33" s="166"/>
      <c r="AG33" s="166"/>
      <c r="AH33" s="166"/>
      <c r="AI33" s="166"/>
    </row>
    <row r="34" spans="1:35">
      <c r="AC34" s="166"/>
      <c r="AD34" s="166"/>
      <c r="AE34" s="166"/>
      <c r="AF34" s="166"/>
      <c r="AG34" s="166"/>
      <c r="AH34" s="166"/>
      <c r="AI34" s="166"/>
    </row>
    <row r="35" spans="1:35">
      <c r="AC35" s="166"/>
      <c r="AD35" s="166"/>
      <c r="AE35" s="166"/>
      <c r="AF35" s="166"/>
      <c r="AG35" s="166"/>
      <c r="AH35" s="166"/>
      <c r="AI35" s="166"/>
    </row>
    <row r="36" spans="1:35">
      <c r="AC36" s="166"/>
      <c r="AD36" s="166"/>
      <c r="AE36" s="166"/>
      <c r="AF36" s="166"/>
      <c r="AG36" s="166"/>
      <c r="AH36" s="166"/>
      <c r="AI36" s="166"/>
    </row>
    <row r="37" spans="1:35">
      <c r="AC37" s="166"/>
      <c r="AD37" s="166"/>
      <c r="AE37" s="166"/>
      <c r="AF37" s="166"/>
      <c r="AG37" s="166"/>
      <c r="AH37" s="166"/>
      <c r="AI37" s="166"/>
    </row>
    <row r="38" spans="1:35">
      <c r="AC38" s="166"/>
      <c r="AD38" s="166"/>
      <c r="AE38" s="166"/>
      <c r="AF38" s="166"/>
      <c r="AG38" s="166"/>
      <c r="AH38" s="166"/>
      <c r="AI38" s="166"/>
    </row>
    <row r="39" spans="1:35">
      <c r="AC39" s="166"/>
      <c r="AD39" s="166"/>
      <c r="AE39" s="166"/>
      <c r="AF39" s="166"/>
      <c r="AG39" s="166"/>
      <c r="AH39" s="166"/>
      <c r="AI39" s="166"/>
    </row>
    <row r="40" spans="1:35">
      <c r="Z40" s="131"/>
      <c r="AC40" s="166"/>
      <c r="AD40" s="166"/>
      <c r="AE40" s="166"/>
      <c r="AF40" s="166"/>
      <c r="AG40" s="166"/>
      <c r="AH40" s="166"/>
      <c r="AI40" s="166"/>
    </row>
    <row r="41" spans="1:35">
      <c r="P41" s="131"/>
      <c r="Z41" s="131"/>
      <c r="AC41" s="166"/>
      <c r="AD41" s="166"/>
      <c r="AE41" s="166"/>
      <c r="AF41" s="166"/>
      <c r="AG41" s="166"/>
      <c r="AH41" s="166"/>
      <c r="AI41" s="166"/>
    </row>
    <row r="42" spans="1:35">
      <c r="P42" s="117"/>
      <c r="S42" s="131"/>
      <c r="AC42" s="166"/>
      <c r="AD42" s="166"/>
      <c r="AE42" s="166"/>
      <c r="AF42" s="166"/>
      <c r="AG42" s="166"/>
      <c r="AH42" s="166"/>
      <c r="AI42" s="166"/>
    </row>
    <row r="43" spans="1:35">
      <c r="AC43" s="166"/>
      <c r="AD43" s="166"/>
      <c r="AE43" s="166"/>
      <c r="AF43" s="166"/>
      <c r="AG43" s="166"/>
      <c r="AH43" s="166"/>
      <c r="AI43" s="166"/>
    </row>
    <row r="44" spans="1:35">
      <c r="AC44" s="166"/>
      <c r="AD44" s="166"/>
      <c r="AE44" s="166"/>
      <c r="AF44" s="166"/>
      <c r="AG44" s="166"/>
      <c r="AH44" s="166"/>
      <c r="AI44" s="166"/>
    </row>
  </sheetData>
  <sheetProtection algorithmName="SHA-512" hashValue="xU2R0ltyBYgufRc2GgvKHHJJfcKSxvwjYRPXwVnkNsY/tKzlWgtmCs8g4zVbT6ABC9lJHNNQw0mIuNg6OA/VRw==" saltValue="14cx2AsWeD/li15dEhvtwg==" spinCount="100000" sheet="1" objects="1" scenarios="1"/>
  <phoneticPr fontId="2" type="noConversion"/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B1:AB33"/>
  <sheetViews>
    <sheetView showGridLines="0" view="pageBreakPreview" zoomScale="85" zoomScaleNormal="100" zoomScaleSheetLayoutView="85" zoomScalePage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8984375" defaultRowHeight="17.399999999999999" outlineLevelCol="1"/>
  <cols>
    <col min="1" max="1" width="1.69921875" style="35" customWidth="1"/>
    <col min="2" max="2" width="23.69921875" style="35" customWidth="1"/>
    <col min="3" max="6" width="9.19921875" style="35" hidden="1" customWidth="1" outlineLevel="1"/>
    <col min="7" max="7" width="9.19921875" style="35" hidden="1" customWidth="1" outlineLevel="1" collapsed="1"/>
    <col min="8" max="14" width="9.19921875" style="35" hidden="1" customWidth="1" outlineLevel="1"/>
    <col min="15" max="15" width="9.19921875" style="35" customWidth="1" collapsed="1"/>
    <col min="16" max="16" width="9.19921875" style="35" customWidth="1"/>
    <col min="17" max="19" width="9.19921875" style="35" customWidth="1" collapsed="1"/>
    <col min="20" max="21" width="9.19921875" style="35" customWidth="1"/>
    <col min="22" max="22" width="1.69921875" customWidth="1"/>
    <col min="23" max="23" width="9.19921875" style="35" hidden="1" customWidth="1"/>
    <col min="24" max="27" width="9.19921875" style="35" customWidth="1" outlineLevel="1"/>
    <col min="28" max="28" width="1.69921875" customWidth="1"/>
    <col min="29" max="16384" width="8.8984375" style="35"/>
  </cols>
  <sheetData>
    <row r="1" spans="2:28" ht="27" customHeight="1">
      <c r="B1" s="54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2:28" ht="13.2" customHeight="1" thickBot="1">
      <c r="C2" s="118" t="s">
        <v>140</v>
      </c>
      <c r="Q2" s="117"/>
      <c r="W2" s="118" t="s">
        <v>141</v>
      </c>
      <c r="X2" s="118" t="s">
        <v>141</v>
      </c>
    </row>
    <row r="3" spans="2:28" s="36" customFormat="1" ht="24.6" customHeight="1">
      <c r="B3" s="37" t="s">
        <v>23</v>
      </c>
      <c r="C3" s="37" t="s">
        <v>118</v>
      </c>
      <c r="D3" s="37" t="s">
        <v>119</v>
      </c>
      <c r="E3" s="37" t="s">
        <v>120</v>
      </c>
      <c r="F3" s="37" t="s">
        <v>60</v>
      </c>
      <c r="G3" s="37" t="s">
        <v>101</v>
      </c>
      <c r="H3" s="37" t="s">
        <v>102</v>
      </c>
      <c r="I3" s="37" t="s">
        <v>103</v>
      </c>
      <c r="J3" s="37" t="s">
        <v>104</v>
      </c>
      <c r="K3" s="37" t="s">
        <v>56</v>
      </c>
      <c r="L3" s="95" t="s">
        <v>138</v>
      </c>
      <c r="M3" s="95" t="s">
        <v>147</v>
      </c>
      <c r="N3" s="95" t="s">
        <v>148</v>
      </c>
      <c r="O3" s="95" t="s">
        <v>149</v>
      </c>
      <c r="P3" s="95" t="s">
        <v>150</v>
      </c>
      <c r="Q3" s="95" t="s">
        <v>151</v>
      </c>
      <c r="R3" s="95" t="s">
        <v>152</v>
      </c>
      <c r="S3" s="63" t="s">
        <v>162</v>
      </c>
      <c r="T3" s="37" t="s">
        <v>36</v>
      </c>
      <c r="U3" s="70" t="s">
        <v>25</v>
      </c>
      <c r="W3" s="76" t="s">
        <v>61</v>
      </c>
      <c r="X3" s="132" t="s">
        <v>156</v>
      </c>
      <c r="Y3" s="123" t="s">
        <v>157</v>
      </c>
      <c r="Z3" s="123" t="s">
        <v>158</v>
      </c>
      <c r="AA3" s="119" t="s">
        <v>144</v>
      </c>
    </row>
    <row r="4" spans="2:28" ht="21" customHeight="1">
      <c r="B4" s="50" t="s">
        <v>52</v>
      </c>
      <c r="C4" s="51">
        <v>94577344038</v>
      </c>
      <c r="D4" s="51">
        <v>103579802208</v>
      </c>
      <c r="E4" s="51">
        <v>106048053431</v>
      </c>
      <c r="F4" s="51">
        <v>102472681291</v>
      </c>
      <c r="G4" s="51">
        <v>99789218698</v>
      </c>
      <c r="H4" s="51">
        <v>111133311749</v>
      </c>
      <c r="I4" s="51">
        <v>112256665656</v>
      </c>
      <c r="J4" s="51">
        <v>113732192824</v>
      </c>
      <c r="K4" s="51">
        <v>115869772994</v>
      </c>
      <c r="L4" s="96">
        <v>124073838338</v>
      </c>
      <c r="M4" s="96">
        <v>123129128399</v>
      </c>
      <c r="N4" s="96">
        <v>129314071034</v>
      </c>
      <c r="O4" s="96">
        <v>127919400986</v>
      </c>
      <c r="P4" s="96">
        <v>140696911591</v>
      </c>
      <c r="Q4" s="96">
        <v>138166482115</v>
      </c>
      <c r="R4" s="96">
        <f>SUM(R5:R10)</f>
        <v>145223707572</v>
      </c>
      <c r="S4" s="71">
        <f>SUM(S5:S10)</f>
        <v>147760491278</v>
      </c>
      <c r="T4" s="100">
        <f>(S4-O4)/ABS(O4)</f>
        <v>0.15510618513740138</v>
      </c>
      <c r="U4" s="101">
        <f>(S4-R4)/ABS(R4)</f>
        <v>1.7468110051812966E-2</v>
      </c>
      <c r="W4" s="75">
        <v>406677880968</v>
      </c>
      <c r="X4" s="80">
        <v>436911388927</v>
      </c>
      <c r="Y4" s="80">
        <v>492386810765</v>
      </c>
      <c r="Z4" s="80">
        <f>SUM(O4:R4)</f>
        <v>552006502264</v>
      </c>
      <c r="AA4" s="120">
        <f>(Z4-Y4)/ABS(Y4)</f>
        <v>0.12108303917883477</v>
      </c>
    </row>
    <row r="5" spans="2:28" ht="21" customHeight="1">
      <c r="B5" s="79" t="s">
        <v>114</v>
      </c>
      <c r="C5" s="78">
        <v>45183121130</v>
      </c>
      <c r="D5" s="78">
        <v>43973688947</v>
      </c>
      <c r="E5" s="78">
        <v>47092314641</v>
      </c>
      <c r="F5" s="78">
        <v>46933670643</v>
      </c>
      <c r="G5" s="78">
        <v>43972160115</v>
      </c>
      <c r="H5" s="78">
        <v>48694252542</v>
      </c>
      <c r="I5" s="78">
        <v>50571071609</v>
      </c>
      <c r="J5" s="78">
        <v>52680297442</v>
      </c>
      <c r="K5" s="78">
        <v>51725020602</v>
      </c>
      <c r="L5" s="104">
        <v>50169463452</v>
      </c>
      <c r="M5" s="104">
        <v>52753085895</v>
      </c>
      <c r="N5" s="104">
        <v>59102987729</v>
      </c>
      <c r="O5" s="104">
        <v>57271928102</v>
      </c>
      <c r="P5" s="104">
        <v>66311425555</v>
      </c>
      <c r="Q5" s="104">
        <v>66461966633</v>
      </c>
      <c r="R5" s="104">
        <v>71173780874</v>
      </c>
      <c r="S5" s="129">
        <f>'02. Revenue (Break down)'!S4</f>
        <v>64123148425</v>
      </c>
      <c r="T5" s="107">
        <f t="shared" ref="T5:T19" si="0">(S5-O5)/ABS(O5)</f>
        <v>0.11962615106650736</v>
      </c>
      <c r="U5" s="108">
        <f t="shared" ref="U5:U19" si="1">(S5-R5)/ABS(R5)</f>
        <v>-9.9062215923049521E-2</v>
      </c>
      <c r="W5" s="78">
        <v>183182795361</v>
      </c>
      <c r="X5" s="127">
        <v>195917781708</v>
      </c>
      <c r="Y5" s="127">
        <v>213750557678</v>
      </c>
      <c r="Z5" s="127">
        <f t="shared" ref="Z5:Z29" si="2">SUM(O5:R5)</f>
        <v>261219101164</v>
      </c>
      <c r="AA5" s="108">
        <f t="shared" ref="AA5:AA19" si="3">(Z5-Y5)/ABS(Y5)</f>
        <v>0.22207447784771622</v>
      </c>
    </row>
    <row r="6" spans="2:28" ht="21" customHeight="1">
      <c r="B6" s="79" t="s">
        <v>115</v>
      </c>
      <c r="C6" s="78">
        <v>25970121417</v>
      </c>
      <c r="D6" s="78">
        <v>36413568257</v>
      </c>
      <c r="E6" s="78">
        <v>34412782674</v>
      </c>
      <c r="F6" s="78">
        <v>32212678572</v>
      </c>
      <c r="G6" s="78">
        <v>32818228044</v>
      </c>
      <c r="H6" s="78">
        <v>41447580844</v>
      </c>
      <c r="I6" s="78">
        <v>38290057596</v>
      </c>
      <c r="J6" s="78">
        <v>36946336032</v>
      </c>
      <c r="K6" s="78">
        <v>41380985682</v>
      </c>
      <c r="L6" s="104">
        <v>45456496584</v>
      </c>
      <c r="M6" s="104">
        <v>44599883374</v>
      </c>
      <c r="N6" s="104">
        <v>44157299793</v>
      </c>
      <c r="O6" s="104">
        <v>46294579546</v>
      </c>
      <c r="P6" s="104">
        <v>49435664078</v>
      </c>
      <c r="Q6" s="104">
        <v>45001581515</v>
      </c>
      <c r="R6" s="104">
        <v>48045241535</v>
      </c>
      <c r="S6" s="129">
        <f>'02. Revenue (Break down)'!S11</f>
        <v>48702234479</v>
      </c>
      <c r="T6" s="107">
        <f t="shared" si="0"/>
        <v>5.200727507650578E-2</v>
      </c>
      <c r="U6" s="108">
        <f t="shared" si="1"/>
        <v>1.3674464380023852E-2</v>
      </c>
      <c r="W6" s="78">
        <v>129009150920</v>
      </c>
      <c r="X6" s="127">
        <v>149502202516</v>
      </c>
      <c r="Y6" s="127">
        <v>175594665433</v>
      </c>
      <c r="Z6" s="127">
        <f t="shared" si="2"/>
        <v>188777066674</v>
      </c>
      <c r="AA6" s="108">
        <f t="shared" si="3"/>
        <v>7.5072902747321132E-2</v>
      </c>
    </row>
    <row r="7" spans="2:28" ht="21" customHeight="1">
      <c r="B7" s="79" t="s">
        <v>116</v>
      </c>
      <c r="C7" s="78">
        <v>14578852826</v>
      </c>
      <c r="D7" s="78">
        <v>13922307006</v>
      </c>
      <c r="E7" s="78">
        <v>13207869782</v>
      </c>
      <c r="F7" s="78">
        <v>12347473429</v>
      </c>
      <c r="G7" s="78">
        <v>13094489813</v>
      </c>
      <c r="H7" s="78">
        <v>13793898011</v>
      </c>
      <c r="I7" s="78">
        <v>14844394945</v>
      </c>
      <c r="J7" s="78">
        <v>16450160467</v>
      </c>
      <c r="K7" s="78">
        <v>15610281689</v>
      </c>
      <c r="L7" s="104">
        <v>19225286542</v>
      </c>
      <c r="M7" s="104">
        <v>14870950327</v>
      </c>
      <c r="N7" s="104">
        <v>16005732574</v>
      </c>
      <c r="O7" s="104">
        <v>15862826719</v>
      </c>
      <c r="P7" s="104">
        <v>16840150471</v>
      </c>
      <c r="Q7" s="104">
        <v>17051033958</v>
      </c>
      <c r="R7" s="104">
        <v>15232282731</v>
      </c>
      <c r="S7" s="129">
        <f>'02. Revenue (Break down)'!S16</f>
        <v>19506149117</v>
      </c>
      <c r="T7" s="107">
        <f t="shared" si="0"/>
        <v>0.22967674441252905</v>
      </c>
      <c r="U7" s="108">
        <f t="shared" si="1"/>
        <v>0.2805795074497951</v>
      </c>
      <c r="W7" s="78">
        <v>54056503043</v>
      </c>
      <c r="X7" s="127">
        <v>58182943236</v>
      </c>
      <c r="Y7" s="127">
        <v>65712251132</v>
      </c>
      <c r="Z7" s="127">
        <f t="shared" si="2"/>
        <v>64986293879</v>
      </c>
      <c r="AA7" s="108">
        <f t="shared" si="3"/>
        <v>-1.1047517631708092E-2</v>
      </c>
    </row>
    <row r="8" spans="2:28" ht="21" customHeight="1">
      <c r="B8" s="79" t="s">
        <v>134</v>
      </c>
      <c r="C8" s="78">
        <v>10200160028</v>
      </c>
      <c r="D8" s="78">
        <v>11193868446</v>
      </c>
      <c r="E8" s="78">
        <v>12445983268</v>
      </c>
      <c r="F8" s="78">
        <v>12345938356</v>
      </c>
      <c r="G8" s="78">
        <v>11304613201</v>
      </c>
      <c r="H8" s="78">
        <v>9303559467</v>
      </c>
      <c r="I8" s="78">
        <v>10507995719</v>
      </c>
      <c r="J8" s="78">
        <v>9313983854</v>
      </c>
      <c r="K8" s="78">
        <v>8642500761</v>
      </c>
      <c r="L8" s="104">
        <v>10397194934</v>
      </c>
      <c r="M8" s="104">
        <v>12716139826</v>
      </c>
      <c r="N8" s="104">
        <v>12316122044</v>
      </c>
      <c r="O8" s="104">
        <v>9690709078</v>
      </c>
      <c r="P8" s="104">
        <v>10625798500</v>
      </c>
      <c r="Q8" s="104">
        <v>11740018220</v>
      </c>
      <c r="R8" s="104">
        <f>'02. Revenue (Break down)'!R19</f>
        <v>11916877158</v>
      </c>
      <c r="S8" s="129">
        <f>'02. Revenue (Break down)'!S19</f>
        <v>11225479233</v>
      </c>
      <c r="T8" s="107">
        <f t="shared" ref="T8" si="4">(S8-O8)/ABS(O8)</f>
        <v>0.15837542357805987</v>
      </c>
      <c r="U8" s="108">
        <f t="shared" ref="U8" si="5">(S8-R8)/ABS(R8)</f>
        <v>-5.8018381479736321E-2</v>
      </c>
      <c r="W8" s="78">
        <v>46185950098</v>
      </c>
      <c r="X8" s="127">
        <v>40430152241</v>
      </c>
      <c r="Y8" s="127">
        <v>44071957565</v>
      </c>
      <c r="Z8" s="127">
        <f t="shared" si="2"/>
        <v>43973402956</v>
      </c>
      <c r="AA8" s="108">
        <f t="shared" ref="AA8" si="6">(Z8-Y8)/ABS(Y8)</f>
        <v>-2.2362203642678153E-3</v>
      </c>
    </row>
    <row r="9" spans="2:28" ht="21" customHeight="1">
      <c r="B9" s="79" t="s">
        <v>165</v>
      </c>
      <c r="C9" s="78"/>
      <c r="D9" s="78"/>
      <c r="E9" s="78"/>
      <c r="F9" s="78"/>
      <c r="G9" s="78"/>
      <c r="H9" s="78"/>
      <c r="I9" s="78"/>
      <c r="J9" s="78"/>
      <c r="K9" s="78"/>
      <c r="L9" s="104"/>
      <c r="M9" s="104"/>
      <c r="N9" s="104"/>
      <c r="O9" s="104"/>
      <c r="P9" s="104"/>
      <c r="Q9" s="104"/>
      <c r="R9" s="104"/>
      <c r="S9" s="129">
        <f>'02. Revenue (Break down)'!S20</f>
        <v>5609352836</v>
      </c>
      <c r="T9" s="107"/>
      <c r="U9" s="108"/>
      <c r="W9" s="78">
        <v>46185950098</v>
      </c>
      <c r="X9" s="127"/>
      <c r="Y9" s="127"/>
      <c r="Z9" s="127"/>
      <c r="AA9" s="108"/>
    </row>
    <row r="10" spans="2:28" ht="21" customHeight="1">
      <c r="B10" s="79" t="s">
        <v>135</v>
      </c>
      <c r="C10" s="78">
        <v>-1354911363</v>
      </c>
      <c r="D10" s="78">
        <v>-1923630448</v>
      </c>
      <c r="E10" s="78">
        <v>-1110896934</v>
      </c>
      <c r="F10" s="78">
        <v>-1367079709</v>
      </c>
      <c r="G10" s="78">
        <v>-1400272475</v>
      </c>
      <c r="H10" s="78">
        <v>-2105979115</v>
      </c>
      <c r="I10" s="78">
        <v>-1956854213</v>
      </c>
      <c r="J10" s="78">
        <v>-1658584971</v>
      </c>
      <c r="K10" s="78">
        <v>-1489015740</v>
      </c>
      <c r="L10" s="104">
        <v>-1174603174</v>
      </c>
      <c r="M10" s="104">
        <v>-1810931023</v>
      </c>
      <c r="N10" s="104">
        <v>-2268071106</v>
      </c>
      <c r="O10" s="104">
        <v>-1200642459</v>
      </c>
      <c r="P10" s="104">
        <v>-2516127013</v>
      </c>
      <c r="Q10" s="104">
        <v>-2088118211</v>
      </c>
      <c r="R10" s="104">
        <f>'02. Revenue (Break down)'!R21</f>
        <v>-1144474726</v>
      </c>
      <c r="S10" s="129">
        <f>'02. Revenue (Break down)'!S21</f>
        <v>-1405872812</v>
      </c>
      <c r="T10" s="107">
        <f t="shared" si="0"/>
        <v>-0.17093377921261738</v>
      </c>
      <c r="U10" s="108">
        <f t="shared" si="1"/>
        <v>-0.22840005118645146</v>
      </c>
      <c r="W10" s="78">
        <v>-5756518454</v>
      </c>
      <c r="X10" s="127">
        <v>-7121690774</v>
      </c>
      <c r="Y10" s="127">
        <v>-6742621043</v>
      </c>
      <c r="Z10" s="127">
        <f t="shared" si="2"/>
        <v>-6949362409</v>
      </c>
      <c r="AA10" s="108">
        <f t="shared" si="3"/>
        <v>-3.0661869424596106E-2</v>
      </c>
    </row>
    <row r="11" spans="2:28" ht="21" customHeight="1">
      <c r="B11" s="52" t="s">
        <v>53</v>
      </c>
      <c r="C11" s="41">
        <v>44369721823</v>
      </c>
      <c r="D11" s="41">
        <v>48386544545</v>
      </c>
      <c r="E11" s="41">
        <v>47654089701</v>
      </c>
      <c r="F11" s="41">
        <v>46413513068</v>
      </c>
      <c r="G11" s="41">
        <v>43099939817</v>
      </c>
      <c r="H11" s="41">
        <v>46902053368</v>
      </c>
      <c r="I11" s="41">
        <v>47925746738</v>
      </c>
      <c r="J11" s="41">
        <v>50121728020</v>
      </c>
      <c r="K11" s="41">
        <v>50288390740</v>
      </c>
      <c r="L11" s="97">
        <v>57078426554</v>
      </c>
      <c r="M11" s="97">
        <v>57632676680</v>
      </c>
      <c r="N11" s="97">
        <v>59389690529</v>
      </c>
      <c r="O11" s="97">
        <v>59125600697</v>
      </c>
      <c r="P11" s="97">
        <v>65722456558</v>
      </c>
      <c r="Q11" s="97">
        <v>67789219750</v>
      </c>
      <c r="R11" s="97">
        <v>73261711240</v>
      </c>
      <c r="S11" s="65">
        <v>73248342010</v>
      </c>
      <c r="T11" s="109">
        <f t="shared" si="0"/>
        <v>0.23886000559004181</v>
      </c>
      <c r="U11" s="110">
        <f t="shared" si="1"/>
        <v>-1.8248590940229858E-4</v>
      </c>
      <c r="W11" s="78">
        <v>186823869137</v>
      </c>
      <c r="X11" s="127">
        <v>188049467943</v>
      </c>
      <c r="Y11" s="127">
        <v>224389184503</v>
      </c>
      <c r="Z11" s="127">
        <f t="shared" si="2"/>
        <v>265898988245</v>
      </c>
      <c r="AA11" s="122">
        <f t="shared" si="3"/>
        <v>0.1849902161458456</v>
      </c>
    </row>
    <row r="12" spans="2:28" ht="21" customHeight="1">
      <c r="B12" s="52" t="s">
        <v>54</v>
      </c>
      <c r="C12" s="41">
        <v>50207622215</v>
      </c>
      <c r="D12" s="41">
        <v>55193257663</v>
      </c>
      <c r="E12" s="41">
        <v>58393963730</v>
      </c>
      <c r="F12" s="41">
        <v>56059168223</v>
      </c>
      <c r="G12" s="41">
        <v>56689278881</v>
      </c>
      <c r="H12" s="41">
        <v>64231258381</v>
      </c>
      <c r="I12" s="41">
        <v>64330918918</v>
      </c>
      <c r="J12" s="41">
        <v>63610464804</v>
      </c>
      <c r="K12" s="41">
        <v>65581382254</v>
      </c>
      <c r="L12" s="97">
        <v>66995411784</v>
      </c>
      <c r="M12" s="97">
        <v>65496451719</v>
      </c>
      <c r="N12" s="97">
        <v>69924380505</v>
      </c>
      <c r="O12" s="97">
        <f t="shared" ref="O12:P12" si="7">O4-O11</f>
        <v>68793800289</v>
      </c>
      <c r="P12" s="97">
        <f t="shared" si="7"/>
        <v>74974455033</v>
      </c>
      <c r="Q12" s="97">
        <v>70377262365</v>
      </c>
      <c r="R12" s="97">
        <f>R4-R11</f>
        <v>71961996332</v>
      </c>
      <c r="S12" s="65">
        <f>S4-S11</f>
        <v>74512149268</v>
      </c>
      <c r="T12" s="109">
        <f t="shared" si="0"/>
        <v>8.3123027874277111E-2</v>
      </c>
      <c r="U12" s="110">
        <f t="shared" si="1"/>
        <v>3.5437495705854957E-2</v>
      </c>
      <c r="W12" s="78">
        <v>219854011831</v>
      </c>
      <c r="X12" s="127">
        <v>248861920984</v>
      </c>
      <c r="Y12" s="127">
        <v>267997626262</v>
      </c>
      <c r="Z12" s="127">
        <f t="shared" si="2"/>
        <v>286107514019</v>
      </c>
      <c r="AA12" s="122">
        <f t="shared" si="3"/>
        <v>6.757480657420227E-2</v>
      </c>
    </row>
    <row r="13" spans="2:28" ht="21" customHeight="1">
      <c r="B13" s="50" t="s">
        <v>55</v>
      </c>
      <c r="C13" s="51">
        <v>38820789461</v>
      </c>
      <c r="D13" s="51">
        <v>41945325302</v>
      </c>
      <c r="E13" s="51">
        <v>43063639658</v>
      </c>
      <c r="F13" s="51">
        <v>41899305087</v>
      </c>
      <c r="G13" s="51">
        <v>43066818507</v>
      </c>
      <c r="H13" s="51">
        <v>51668425758</v>
      </c>
      <c r="I13" s="51">
        <v>49596509784</v>
      </c>
      <c r="J13" s="51">
        <v>59248102219</v>
      </c>
      <c r="K13" s="51">
        <v>53849716750</v>
      </c>
      <c r="L13" s="96">
        <v>56125468421</v>
      </c>
      <c r="M13" s="96">
        <v>63471494681</v>
      </c>
      <c r="N13" s="96">
        <v>53684050536</v>
      </c>
      <c r="O13" s="96">
        <v>57606309793</v>
      </c>
      <c r="P13" s="96">
        <v>57098461761</v>
      </c>
      <c r="Q13" s="96">
        <v>55425058354</v>
      </c>
      <c r="R13" s="96">
        <v>59975364896</v>
      </c>
      <c r="S13" s="71">
        <v>63820373573</v>
      </c>
      <c r="T13" s="100">
        <f t="shared" si="0"/>
        <v>0.10787123497980249</v>
      </c>
      <c r="U13" s="101">
        <f t="shared" si="1"/>
        <v>6.4109800476702714E-2</v>
      </c>
      <c r="W13" s="75">
        <v>165729059508</v>
      </c>
      <c r="X13" s="80">
        <v>203579856268</v>
      </c>
      <c r="Y13" s="80">
        <v>227130730388</v>
      </c>
      <c r="Z13" s="80">
        <f t="shared" si="2"/>
        <v>230105194804</v>
      </c>
      <c r="AA13" s="120">
        <f t="shared" si="3"/>
        <v>1.3095825522679471E-2</v>
      </c>
    </row>
    <row r="14" spans="2:28" ht="21" customHeight="1">
      <c r="B14" s="42" t="s">
        <v>30</v>
      </c>
      <c r="C14" s="43">
        <v>7120942000</v>
      </c>
      <c r="D14" s="43">
        <v>6468079000</v>
      </c>
      <c r="E14" s="43">
        <v>7138390000</v>
      </c>
      <c r="F14" s="43">
        <v>5189551000</v>
      </c>
      <c r="G14" s="43">
        <v>6886248000</v>
      </c>
      <c r="H14" s="43">
        <v>6903831000</v>
      </c>
      <c r="I14" s="43">
        <v>7241028000</v>
      </c>
      <c r="J14" s="43">
        <v>8344316000</v>
      </c>
      <c r="K14" s="43">
        <v>7979638968</v>
      </c>
      <c r="L14" s="105">
        <v>7977079792</v>
      </c>
      <c r="M14" s="105">
        <v>7909499249</v>
      </c>
      <c r="N14" s="105">
        <v>7753716656</v>
      </c>
      <c r="O14" s="105">
        <v>8137635507</v>
      </c>
      <c r="P14" s="105">
        <v>7809796213</v>
      </c>
      <c r="Q14" s="105">
        <v>7735085839</v>
      </c>
      <c r="R14" s="105">
        <v>8920674007</v>
      </c>
      <c r="S14" s="66">
        <v>8843867781</v>
      </c>
      <c r="T14" s="109">
        <f t="shared" si="0"/>
        <v>8.6785931047476686E-2</v>
      </c>
      <c r="U14" s="110">
        <f t="shared" si="1"/>
        <v>-8.6099128765080545E-3</v>
      </c>
      <c r="V14" s="86"/>
      <c r="W14" s="78">
        <v>25916962000</v>
      </c>
      <c r="X14" s="127">
        <v>29375423000</v>
      </c>
      <c r="Y14" s="127">
        <v>31619934665</v>
      </c>
      <c r="Z14" s="127">
        <f t="shared" si="2"/>
        <v>32603191566</v>
      </c>
      <c r="AA14" s="122">
        <f t="shared" si="3"/>
        <v>3.1096107927394416E-2</v>
      </c>
      <c r="AB14" s="86"/>
    </row>
    <row r="15" spans="2:28" ht="21" customHeight="1">
      <c r="B15" s="42" t="s">
        <v>58</v>
      </c>
      <c r="C15" s="43">
        <v>1049573000</v>
      </c>
      <c r="D15" s="43">
        <v>2632182000</v>
      </c>
      <c r="E15" s="43">
        <v>2010820000</v>
      </c>
      <c r="F15" s="43">
        <v>1903606000</v>
      </c>
      <c r="G15" s="43">
        <v>3364631000</v>
      </c>
      <c r="H15" s="43">
        <v>5031832000</v>
      </c>
      <c r="I15" s="43">
        <v>4874110000</v>
      </c>
      <c r="J15" s="43">
        <v>4919213000</v>
      </c>
      <c r="K15" s="43">
        <v>4972548673</v>
      </c>
      <c r="L15" s="105">
        <v>6066738965</v>
      </c>
      <c r="M15" s="105">
        <v>5735438183</v>
      </c>
      <c r="N15" s="105">
        <v>4498388444</v>
      </c>
      <c r="O15" s="105">
        <v>6046652611</v>
      </c>
      <c r="P15" s="105">
        <v>6230049395</v>
      </c>
      <c r="Q15" s="105">
        <v>4933528180</v>
      </c>
      <c r="R15" s="105">
        <v>5745523102</v>
      </c>
      <c r="S15" s="66">
        <v>5564255067</v>
      </c>
      <c r="T15" s="109">
        <f t="shared" si="0"/>
        <v>-7.9779272108741292E-2</v>
      </c>
      <c r="U15" s="110">
        <f t="shared" si="1"/>
        <v>-3.1549439760654885E-2</v>
      </c>
      <c r="V15" s="86"/>
      <c r="W15" s="78">
        <v>7596181000</v>
      </c>
      <c r="X15" s="127">
        <v>18189786000</v>
      </c>
      <c r="Y15" s="127">
        <v>21273114265</v>
      </c>
      <c r="Z15" s="127">
        <f t="shared" si="2"/>
        <v>22955753288</v>
      </c>
      <c r="AA15" s="122">
        <f t="shared" si="3"/>
        <v>7.9096976683305564E-2</v>
      </c>
      <c r="AB15" s="86"/>
    </row>
    <row r="16" spans="2:28" ht="21" customHeight="1">
      <c r="B16" s="42" t="s">
        <v>31</v>
      </c>
      <c r="C16" s="43">
        <v>4220236000</v>
      </c>
      <c r="D16" s="43">
        <v>6610887000</v>
      </c>
      <c r="E16" s="43">
        <v>7041379000</v>
      </c>
      <c r="F16" s="43">
        <v>6412094000</v>
      </c>
      <c r="G16" s="43">
        <v>7096722000</v>
      </c>
      <c r="H16" s="43">
        <v>10045279000</v>
      </c>
      <c r="I16" s="43">
        <v>8930754000</v>
      </c>
      <c r="J16" s="43">
        <v>9840249000</v>
      </c>
      <c r="K16" s="43">
        <v>9783874568</v>
      </c>
      <c r="L16" s="105">
        <v>11750568054</v>
      </c>
      <c r="M16" s="105">
        <v>11815621955</v>
      </c>
      <c r="N16" s="105">
        <v>11004186269</v>
      </c>
      <c r="O16" s="105">
        <v>12253634572</v>
      </c>
      <c r="P16" s="105">
        <v>12629458535</v>
      </c>
      <c r="Q16" s="105">
        <v>10968356870</v>
      </c>
      <c r="R16" s="105">
        <v>12808643659</v>
      </c>
      <c r="S16" s="66">
        <v>14189631787</v>
      </c>
      <c r="T16" s="109">
        <f t="shared" si="0"/>
        <v>0.15799371228384956</v>
      </c>
      <c r="U16" s="110">
        <f t="shared" si="1"/>
        <v>0.10781689027859308</v>
      </c>
      <c r="V16" s="86"/>
      <c r="W16" s="78">
        <v>24284596000</v>
      </c>
      <c r="X16" s="127">
        <v>35913004000</v>
      </c>
      <c r="Y16" s="127">
        <v>44354250846</v>
      </c>
      <c r="Z16" s="127">
        <f t="shared" si="2"/>
        <v>48660093636</v>
      </c>
      <c r="AA16" s="122">
        <f t="shared" si="3"/>
        <v>9.7078469546246743E-2</v>
      </c>
      <c r="AB16" s="86"/>
    </row>
    <row r="17" spans="2:28" ht="21" customHeight="1">
      <c r="B17" s="42" t="s">
        <v>59</v>
      </c>
      <c r="C17" s="43">
        <v>6790935000</v>
      </c>
      <c r="D17" s="43">
        <v>6182774000</v>
      </c>
      <c r="E17" s="43">
        <v>6699103000</v>
      </c>
      <c r="F17" s="43">
        <v>6868182000</v>
      </c>
      <c r="G17" s="43">
        <v>6092380000</v>
      </c>
      <c r="H17" s="43">
        <v>7748255000</v>
      </c>
      <c r="I17" s="43">
        <v>7776432000</v>
      </c>
      <c r="J17" s="43">
        <v>9284289000</v>
      </c>
      <c r="K17" s="43">
        <v>8179772639</v>
      </c>
      <c r="L17" s="105">
        <v>10296219212</v>
      </c>
      <c r="M17" s="105">
        <v>9343358871</v>
      </c>
      <c r="N17" s="105">
        <v>8653115278</v>
      </c>
      <c r="O17" s="105">
        <v>8193474443</v>
      </c>
      <c r="P17" s="105">
        <v>7303479916</v>
      </c>
      <c r="Q17" s="105">
        <v>9243243160</v>
      </c>
      <c r="R17" s="105">
        <v>8142743316</v>
      </c>
      <c r="S17" s="66">
        <v>7337435086</v>
      </c>
      <c r="T17" s="109">
        <f t="shared" si="0"/>
        <v>-0.10447818723976704</v>
      </c>
      <c r="U17" s="110">
        <f t="shared" si="1"/>
        <v>-9.889888441130372E-2</v>
      </c>
      <c r="V17" s="86"/>
      <c r="W17" s="78">
        <v>26540994000</v>
      </c>
      <c r="X17" s="127">
        <v>30901356000</v>
      </c>
      <c r="Y17" s="127">
        <v>36472466000</v>
      </c>
      <c r="Z17" s="127">
        <f t="shared" si="2"/>
        <v>32882940835</v>
      </c>
      <c r="AA17" s="122">
        <f t="shared" si="3"/>
        <v>-9.8417396975570559E-2</v>
      </c>
      <c r="AB17" s="86"/>
    </row>
    <row r="18" spans="2:28" ht="21" customHeight="1">
      <c r="B18" s="42" t="s">
        <v>65</v>
      </c>
      <c r="C18" s="43">
        <v>19639103461</v>
      </c>
      <c r="D18" s="43">
        <v>20051403302</v>
      </c>
      <c r="E18" s="43">
        <v>20173947658</v>
      </c>
      <c r="F18" s="43">
        <v>21525872087</v>
      </c>
      <c r="G18" s="43">
        <v>19626837507</v>
      </c>
      <c r="H18" s="43">
        <v>21939228758</v>
      </c>
      <c r="I18" s="43">
        <v>20774185784</v>
      </c>
      <c r="J18" s="43">
        <v>26860035219</v>
      </c>
      <c r="K18" s="43">
        <v>22933881902</v>
      </c>
      <c r="L18" s="105">
        <v>20034862398</v>
      </c>
      <c r="M18" s="105">
        <v>28667576423</v>
      </c>
      <c r="N18" s="105">
        <v>21774643889</v>
      </c>
      <c r="O18" s="105">
        <v>22974912660</v>
      </c>
      <c r="P18" s="105">
        <v>23125677702</v>
      </c>
      <c r="Q18" s="105">
        <v>22544844305</v>
      </c>
      <c r="R18" s="105">
        <f>R13-R14-R15-R16-R17</f>
        <v>24357780812</v>
      </c>
      <c r="S18" s="66">
        <f>S13-S14-S15-S16-S17</f>
        <v>27885183852</v>
      </c>
      <c r="T18" s="109">
        <f t="shared" si="0"/>
        <v>0.21372317121139384</v>
      </c>
      <c r="U18" s="110">
        <f t="shared" si="1"/>
        <v>0.14481627317469761</v>
      </c>
      <c r="V18" s="86"/>
      <c r="W18" s="78">
        <v>81390326508</v>
      </c>
      <c r="X18" s="127">
        <v>89200287268</v>
      </c>
      <c r="Y18" s="127">
        <v>93410964612</v>
      </c>
      <c r="Z18" s="127">
        <f t="shared" si="2"/>
        <v>93003215479</v>
      </c>
      <c r="AA18" s="122">
        <f t="shared" si="3"/>
        <v>-4.3651099706941542E-3</v>
      </c>
      <c r="AB18" s="86"/>
    </row>
    <row r="19" spans="2:28" ht="21" customHeight="1">
      <c r="B19" s="50" t="s">
        <v>26</v>
      </c>
      <c r="C19" s="51">
        <v>11386832754</v>
      </c>
      <c r="D19" s="51">
        <v>13247932361</v>
      </c>
      <c r="E19" s="51">
        <v>15330324072</v>
      </c>
      <c r="F19" s="51">
        <v>14159863136</v>
      </c>
      <c r="G19" s="51">
        <v>13622460374</v>
      </c>
      <c r="H19" s="51">
        <v>12562832623</v>
      </c>
      <c r="I19" s="51">
        <v>14734409134</v>
      </c>
      <c r="J19" s="51">
        <v>4362362585</v>
      </c>
      <c r="K19" s="51">
        <v>11731665504</v>
      </c>
      <c r="L19" s="96">
        <v>10869943363</v>
      </c>
      <c r="M19" s="96">
        <v>2024957038</v>
      </c>
      <c r="N19" s="96">
        <v>16240329969</v>
      </c>
      <c r="O19" s="96">
        <v>11187490496</v>
      </c>
      <c r="P19" s="96">
        <v>17875993272</v>
      </c>
      <c r="Q19" s="96">
        <v>14952204011</v>
      </c>
      <c r="R19" s="96">
        <v>11986631436</v>
      </c>
      <c r="S19" s="71">
        <f>S12-S13</f>
        <v>10691775695</v>
      </c>
      <c r="T19" s="100">
        <f t="shared" si="0"/>
        <v>-4.4309740524672535E-2</v>
      </c>
      <c r="U19" s="101">
        <f t="shared" si="1"/>
        <v>-0.10802498999936716</v>
      </c>
      <c r="W19" s="75">
        <v>54124952323</v>
      </c>
      <c r="X19" s="80">
        <v>45282064716</v>
      </c>
      <c r="Y19" s="80">
        <v>40866895874</v>
      </c>
      <c r="Z19" s="80">
        <f t="shared" si="2"/>
        <v>56002319215</v>
      </c>
      <c r="AA19" s="120">
        <f t="shared" si="3"/>
        <v>0.37035901595426374</v>
      </c>
    </row>
    <row r="20" spans="2:28" ht="21" customHeight="1">
      <c r="B20" s="89" t="s">
        <v>50</v>
      </c>
      <c r="C20" s="90">
        <v>0.12039704508328034</v>
      </c>
      <c r="D20" s="90">
        <v>0.12790073043774161</v>
      </c>
      <c r="E20" s="90">
        <v>0.14456016471791866</v>
      </c>
      <c r="F20" s="90">
        <v>0.13818183497891584</v>
      </c>
      <c r="G20" s="90">
        <v>0.13651234624079711</v>
      </c>
      <c r="H20" s="90">
        <v>0.11304290698520503</v>
      </c>
      <c r="I20" s="90">
        <v>0.13125642961062295</v>
      </c>
      <c r="J20" s="90">
        <v>3.8356444878810472E-2</v>
      </c>
      <c r="K20" s="90">
        <v>0.1012487139731213</v>
      </c>
      <c r="L20" s="90">
        <v>8.7608665199735911E-2</v>
      </c>
      <c r="M20" s="90">
        <v>1.644580014761516E-2</v>
      </c>
      <c r="N20" s="90">
        <v>0.12558826614259169</v>
      </c>
      <c r="O20" s="90">
        <v>8.7457339619847058E-2</v>
      </c>
      <c r="P20" s="90">
        <v>0.12705320301532105</v>
      </c>
      <c r="Q20" s="90">
        <v>0.1082187501781716</v>
      </c>
      <c r="R20" s="90">
        <f>R19/R4</f>
        <v>8.2539081506765602E-2</v>
      </c>
      <c r="S20" s="94">
        <f>S19/S4</f>
        <v>7.2358826114649596E-2</v>
      </c>
      <c r="T20" s="130">
        <f>S20-N20</f>
        <v>-5.3229440027942096E-2</v>
      </c>
      <c r="U20" s="130">
        <f>S20-R20</f>
        <v>-1.0180255392116005E-2</v>
      </c>
      <c r="W20" s="92">
        <v>0.13309047493354795</v>
      </c>
      <c r="X20" s="93">
        <v>0.10364130087615046</v>
      </c>
      <c r="Y20" s="93">
        <v>8.2997543761391332E-2</v>
      </c>
      <c r="Z20" s="93">
        <f>Z19/Z4</f>
        <v>0.10145228178529063</v>
      </c>
      <c r="AA20" s="124">
        <f>Z20-Y20</f>
        <v>1.8454738023899298E-2</v>
      </c>
    </row>
    <row r="21" spans="2:28" s="81" customFormat="1" ht="21" customHeight="1">
      <c r="B21" s="52" t="s">
        <v>139</v>
      </c>
      <c r="C21" s="41">
        <v>-317233044</v>
      </c>
      <c r="D21" s="41">
        <v>251494960</v>
      </c>
      <c r="E21" s="41">
        <v>1383859513</v>
      </c>
      <c r="F21" s="41">
        <v>-469380360</v>
      </c>
      <c r="G21" s="41">
        <v>-353595535</v>
      </c>
      <c r="H21" s="41">
        <v>142264554</v>
      </c>
      <c r="I21" s="41">
        <v>-70311741</v>
      </c>
      <c r="J21" s="41">
        <v>-2554186288</v>
      </c>
      <c r="K21" s="41">
        <v>170716281</v>
      </c>
      <c r="L21" s="97">
        <v>280777146</v>
      </c>
      <c r="M21" s="97">
        <v>176360431</v>
      </c>
      <c r="N21" s="97">
        <v>-553941213</v>
      </c>
      <c r="O21" s="97">
        <v>17342631</v>
      </c>
      <c r="P21" s="97">
        <v>149040303</v>
      </c>
      <c r="Q21" s="97">
        <v>242521300</v>
      </c>
      <c r="R21" s="97">
        <v>-403610409</v>
      </c>
      <c r="S21" s="65">
        <v>118583326</v>
      </c>
      <c r="T21" s="109">
        <f>(S21-O21)/ABS(O21)</f>
        <v>5.8376779740052127</v>
      </c>
      <c r="U21" s="110">
        <f>(S21-R21)/ABS(R21)</f>
        <v>1.2938064117171963</v>
      </c>
      <c r="V21" s="9"/>
      <c r="W21" s="78">
        <v>848741069</v>
      </c>
      <c r="X21" s="127">
        <v>-2835829010</v>
      </c>
      <c r="Y21" s="127">
        <v>73912645</v>
      </c>
      <c r="Z21" s="127">
        <f t="shared" si="2"/>
        <v>5293825</v>
      </c>
      <c r="AA21" s="122">
        <f t="shared" ref="AA21:AA29" si="8">(Z21-Y21)/ABS(Y21)</f>
        <v>-0.92837727563395955</v>
      </c>
      <c r="AB21" s="9"/>
    </row>
    <row r="22" spans="2:28" ht="21" customHeight="1">
      <c r="B22" s="52" t="s">
        <v>32</v>
      </c>
      <c r="C22" s="41">
        <v>1087451785</v>
      </c>
      <c r="D22" s="41">
        <v>225468242</v>
      </c>
      <c r="E22" s="41">
        <v>-422964644</v>
      </c>
      <c r="F22" s="41">
        <v>15678659277</v>
      </c>
      <c r="G22" s="41">
        <v>-1711711440</v>
      </c>
      <c r="H22" s="41">
        <v>-2082667619</v>
      </c>
      <c r="I22" s="41">
        <v>3885288907</v>
      </c>
      <c r="J22" s="41">
        <v>-1678302627</v>
      </c>
      <c r="K22" s="41">
        <v>-936773121</v>
      </c>
      <c r="L22" s="97">
        <v>-1760709224</v>
      </c>
      <c r="M22" s="97">
        <v>2099509731</v>
      </c>
      <c r="N22" s="97">
        <v>-85440817</v>
      </c>
      <c r="O22" s="97">
        <f t="shared" ref="O22:R22" si="9">O23-O24+O25-O26</f>
        <v>6241309891</v>
      </c>
      <c r="P22" s="97">
        <f t="shared" si="9"/>
        <v>487252214</v>
      </c>
      <c r="Q22" s="97">
        <f t="shared" si="9"/>
        <v>-682749279</v>
      </c>
      <c r="R22" s="97">
        <f t="shared" si="9"/>
        <v>1056584013</v>
      </c>
      <c r="S22" s="65">
        <f>S23-S24+S25-S26</f>
        <v>1567036959</v>
      </c>
      <c r="T22" s="111">
        <f t="shared" ref="T22:T29" si="10">(S22-O22)/ABS(O22)</f>
        <v>-0.74892498748384928</v>
      </c>
      <c r="U22" s="112">
        <f t="shared" ref="U22:U29" si="11">(S22-R22)/ABS(R22)</f>
        <v>0.48311628769647114</v>
      </c>
      <c r="W22" s="78">
        <v>16568614660</v>
      </c>
      <c r="X22" s="127">
        <v>-1587392779</v>
      </c>
      <c r="Y22" s="127">
        <v>-683413431</v>
      </c>
      <c r="Z22" s="127">
        <f t="shared" si="2"/>
        <v>7102396839</v>
      </c>
      <c r="AA22" s="128">
        <f t="shared" si="8"/>
        <v>11.392533299510175</v>
      </c>
    </row>
    <row r="23" spans="2:28" ht="21" customHeight="1">
      <c r="B23" s="40" t="s">
        <v>62</v>
      </c>
      <c r="C23" s="41">
        <v>1211310249</v>
      </c>
      <c r="D23" s="41">
        <v>646220386</v>
      </c>
      <c r="E23" s="41">
        <v>-576201</v>
      </c>
      <c r="F23" s="41">
        <v>899820586</v>
      </c>
      <c r="G23" s="41">
        <v>593885892</v>
      </c>
      <c r="H23" s="41">
        <v>873736512</v>
      </c>
      <c r="I23" s="41">
        <v>2001198414</v>
      </c>
      <c r="J23" s="41">
        <v>897146116</v>
      </c>
      <c r="K23" s="41">
        <v>472150075</v>
      </c>
      <c r="L23" s="97">
        <v>1164087605</v>
      </c>
      <c r="M23" s="97">
        <v>5225423624</v>
      </c>
      <c r="N23" s="97">
        <v>-939243885</v>
      </c>
      <c r="O23" s="97">
        <v>2782896946</v>
      </c>
      <c r="P23" s="97">
        <v>641117395</v>
      </c>
      <c r="Q23" s="97">
        <v>1185401386</v>
      </c>
      <c r="R23" s="97">
        <v>1961025240</v>
      </c>
      <c r="S23" s="65">
        <v>1263074451</v>
      </c>
      <c r="T23" s="109">
        <f t="shared" si="10"/>
        <v>-0.54612963558874095</v>
      </c>
      <c r="U23" s="110">
        <f t="shared" si="11"/>
        <v>-0.35591117073026557</v>
      </c>
      <c r="W23" s="78">
        <v>2756775020</v>
      </c>
      <c r="X23" s="127">
        <v>4365966934</v>
      </c>
      <c r="Y23" s="127">
        <v>5922417419</v>
      </c>
      <c r="Z23" s="127">
        <f t="shared" si="2"/>
        <v>6570440967</v>
      </c>
      <c r="AA23" s="122">
        <f t="shared" si="8"/>
        <v>0.1094187562533238</v>
      </c>
    </row>
    <row r="24" spans="2:28" ht="21" customHeight="1">
      <c r="B24" s="40" t="s">
        <v>63</v>
      </c>
      <c r="C24" s="41">
        <v>195996874</v>
      </c>
      <c r="D24" s="41">
        <v>178566218</v>
      </c>
      <c r="E24" s="41">
        <v>232577708</v>
      </c>
      <c r="F24" s="41">
        <v>750024907</v>
      </c>
      <c r="G24" s="41">
        <v>55529789</v>
      </c>
      <c r="H24" s="41">
        <v>43978941</v>
      </c>
      <c r="I24" s="41">
        <v>128767508</v>
      </c>
      <c r="J24" s="41">
        <v>140476325</v>
      </c>
      <c r="K24" s="41">
        <v>87394146</v>
      </c>
      <c r="L24" s="97">
        <v>558792213</v>
      </c>
      <c r="M24" s="97">
        <v>908832986</v>
      </c>
      <c r="N24" s="97">
        <v>6348826678</v>
      </c>
      <c r="O24" s="97">
        <v>1645594155</v>
      </c>
      <c r="P24" s="97">
        <v>413722797</v>
      </c>
      <c r="Q24" s="97">
        <v>394998079</v>
      </c>
      <c r="R24" s="97">
        <v>670028555</v>
      </c>
      <c r="S24" s="65">
        <v>773208091</v>
      </c>
      <c r="T24" s="109">
        <f t="shared" si="10"/>
        <v>-0.53013439635120729</v>
      </c>
      <c r="U24" s="110">
        <f t="shared" si="11"/>
        <v>0.15399274438385691</v>
      </c>
      <c r="W24" s="78">
        <v>1357165707</v>
      </c>
      <c r="X24" s="127">
        <v>368752563</v>
      </c>
      <c r="Y24" s="127">
        <v>7903846023</v>
      </c>
      <c r="Z24" s="127">
        <f t="shared" si="2"/>
        <v>3124343586</v>
      </c>
      <c r="AA24" s="122">
        <f t="shared" si="8"/>
        <v>-0.60470591444870814</v>
      </c>
    </row>
    <row r="25" spans="2:28" ht="21" customHeight="1">
      <c r="B25" s="40" t="s">
        <v>64</v>
      </c>
      <c r="C25" s="41">
        <v>351878227</v>
      </c>
      <c r="D25" s="41">
        <v>184687541</v>
      </c>
      <c r="E25" s="41">
        <v>228441244</v>
      </c>
      <c r="F25" s="41">
        <v>17469081863</v>
      </c>
      <c r="G25" s="41">
        <v>471987873</v>
      </c>
      <c r="H25" s="41">
        <v>7298535</v>
      </c>
      <c r="I25" s="41">
        <v>3924414152</v>
      </c>
      <c r="J25" s="41">
        <v>1792247707</v>
      </c>
      <c r="K25" s="41">
        <v>1149238014</v>
      </c>
      <c r="L25" s="97">
        <v>919642604</v>
      </c>
      <c r="M25" s="97">
        <v>1034970221</v>
      </c>
      <c r="N25" s="97">
        <v>9978400614</v>
      </c>
      <c r="O25" s="97">
        <v>6251462614</v>
      </c>
      <c r="P25" s="97">
        <v>908795910</v>
      </c>
      <c r="Q25" s="97">
        <v>1417237600</v>
      </c>
      <c r="R25" s="97">
        <v>3109033450</v>
      </c>
      <c r="S25" s="65">
        <v>2149690230</v>
      </c>
      <c r="T25" s="109">
        <f t="shared" si="10"/>
        <v>-0.65613003504398781</v>
      </c>
      <c r="U25" s="110">
        <f t="shared" si="11"/>
        <v>-0.30856638740892284</v>
      </c>
      <c r="W25" s="78">
        <v>18234088875</v>
      </c>
      <c r="X25" s="127">
        <v>6195948267</v>
      </c>
      <c r="Y25" s="127">
        <v>13082251453</v>
      </c>
      <c r="Z25" s="127">
        <f t="shared" si="2"/>
        <v>11686529574</v>
      </c>
      <c r="AA25" s="122">
        <f t="shared" si="8"/>
        <v>-0.10668820149301865</v>
      </c>
    </row>
    <row r="26" spans="2:28" ht="21" customHeight="1">
      <c r="B26" s="40" t="s">
        <v>33</v>
      </c>
      <c r="C26" s="41">
        <v>279739817</v>
      </c>
      <c r="D26" s="41">
        <v>426873467</v>
      </c>
      <c r="E26" s="41">
        <v>418251979</v>
      </c>
      <c r="F26" s="41">
        <v>1940218265</v>
      </c>
      <c r="G26" s="41">
        <v>2722055416</v>
      </c>
      <c r="H26" s="41">
        <v>2919723725</v>
      </c>
      <c r="I26" s="41">
        <v>1911556151</v>
      </c>
      <c r="J26" s="41">
        <v>4227220125</v>
      </c>
      <c r="K26" s="41">
        <v>2470767064</v>
      </c>
      <c r="L26" s="97">
        <v>3285647220</v>
      </c>
      <c r="M26" s="97">
        <v>3252051128</v>
      </c>
      <c r="N26" s="97">
        <v>2775770868</v>
      </c>
      <c r="O26" s="97">
        <v>1147455514</v>
      </c>
      <c r="P26" s="97">
        <v>648938294</v>
      </c>
      <c r="Q26" s="97">
        <v>2890390186</v>
      </c>
      <c r="R26" s="97">
        <v>3343446122</v>
      </c>
      <c r="S26" s="65">
        <v>1072519631</v>
      </c>
      <c r="T26" s="109">
        <f t="shared" si="10"/>
        <v>-6.5306133515168244E-2</v>
      </c>
      <c r="U26" s="110">
        <f t="shared" si="11"/>
        <v>-0.6792173129565986</v>
      </c>
      <c r="W26" s="78">
        <v>3065083528</v>
      </c>
      <c r="X26" s="127">
        <v>11780555417</v>
      </c>
      <c r="Y26" s="127">
        <v>11784236280</v>
      </c>
      <c r="Z26" s="127">
        <f t="shared" si="2"/>
        <v>8030230116</v>
      </c>
      <c r="AA26" s="122">
        <f t="shared" si="8"/>
        <v>-0.31856168484768366</v>
      </c>
    </row>
    <row r="27" spans="2:28" ht="21" customHeight="1">
      <c r="B27" s="52" t="s">
        <v>27</v>
      </c>
      <c r="C27" s="41">
        <v>12157051495</v>
      </c>
      <c r="D27" s="41">
        <v>13724895563</v>
      </c>
      <c r="E27" s="41">
        <v>16291218941</v>
      </c>
      <c r="F27" s="41">
        <v>29369142053</v>
      </c>
      <c r="G27" s="41">
        <v>11557153399</v>
      </c>
      <c r="H27" s="41">
        <v>10622429558</v>
      </c>
      <c r="I27" s="41">
        <v>18549386300</v>
      </c>
      <c r="J27" s="41">
        <v>129873670</v>
      </c>
      <c r="K27" s="41">
        <v>10965608664</v>
      </c>
      <c r="L27" s="97">
        <v>9390011285</v>
      </c>
      <c r="M27" s="97">
        <v>4300827200</v>
      </c>
      <c r="N27" s="97">
        <v>15600947939</v>
      </c>
      <c r="O27" s="97">
        <v>17446143018</v>
      </c>
      <c r="P27" s="97">
        <v>18512285789</v>
      </c>
      <c r="Q27" s="97">
        <v>14511976032</v>
      </c>
      <c r="R27" s="97">
        <v>12639605040</v>
      </c>
      <c r="S27" s="65">
        <f>S19+S21+S22</f>
        <v>12377395980</v>
      </c>
      <c r="T27" s="109">
        <f t="shared" si="10"/>
        <v>-0.29053682712392859</v>
      </c>
      <c r="U27" s="110">
        <f t="shared" si="11"/>
        <v>-2.0745035874950093E-2</v>
      </c>
      <c r="W27" s="78">
        <v>71542308052</v>
      </c>
      <c r="X27" s="127">
        <v>40858842927</v>
      </c>
      <c r="Y27" s="127">
        <v>40257395088</v>
      </c>
      <c r="Z27" s="127">
        <f t="shared" si="2"/>
        <v>63110009879</v>
      </c>
      <c r="AA27" s="122">
        <f t="shared" si="8"/>
        <v>0.56766253109635378</v>
      </c>
    </row>
    <row r="28" spans="2:28" ht="21" customHeight="1">
      <c r="B28" s="53" t="s">
        <v>29</v>
      </c>
      <c r="C28" s="43">
        <v>2602973449</v>
      </c>
      <c r="D28" s="43">
        <v>3115919138</v>
      </c>
      <c r="E28" s="43">
        <v>3055730051</v>
      </c>
      <c r="F28" s="41">
        <v>6181719499</v>
      </c>
      <c r="G28" s="43">
        <v>2374447764</v>
      </c>
      <c r="H28" s="43">
        <v>2082864383</v>
      </c>
      <c r="I28" s="43">
        <v>4052014862</v>
      </c>
      <c r="J28" s="43">
        <v>1768920240</v>
      </c>
      <c r="K28" s="43">
        <v>2247667633</v>
      </c>
      <c r="L28" s="105">
        <v>1892352511</v>
      </c>
      <c r="M28" s="105">
        <v>1672257483</v>
      </c>
      <c r="N28" s="105">
        <v>11836803632</v>
      </c>
      <c r="O28" s="105">
        <v>3577523845</v>
      </c>
      <c r="P28" s="105">
        <v>3649236994</v>
      </c>
      <c r="Q28" s="105">
        <v>2732402666</v>
      </c>
      <c r="R28" s="105">
        <v>2765779666</v>
      </c>
      <c r="S28" s="66">
        <v>2573274807</v>
      </c>
      <c r="T28" s="109">
        <f t="shared" si="10"/>
        <v>-0.28071064834509857</v>
      </c>
      <c r="U28" s="110">
        <f t="shared" si="11"/>
        <v>-6.9602384226943689E-2</v>
      </c>
      <c r="W28" s="78">
        <v>14956342137</v>
      </c>
      <c r="X28" s="127">
        <v>10278247249</v>
      </c>
      <c r="Y28" s="127">
        <v>17649081259</v>
      </c>
      <c r="Z28" s="127">
        <f t="shared" si="2"/>
        <v>12724943171</v>
      </c>
      <c r="AA28" s="122">
        <f t="shared" si="8"/>
        <v>-0.27900251666012232</v>
      </c>
    </row>
    <row r="29" spans="2:28" ht="21" customHeight="1">
      <c r="B29" s="50" t="s">
        <v>28</v>
      </c>
      <c r="C29" s="51">
        <v>9554078046</v>
      </c>
      <c r="D29" s="51">
        <v>10608976425</v>
      </c>
      <c r="E29" s="51">
        <v>13235488890</v>
      </c>
      <c r="F29" s="51">
        <v>23187422554</v>
      </c>
      <c r="G29" s="51">
        <v>9182705635</v>
      </c>
      <c r="H29" s="51">
        <v>8539565175</v>
      </c>
      <c r="I29" s="51">
        <v>14497371438</v>
      </c>
      <c r="J29" s="51">
        <v>-1639046570</v>
      </c>
      <c r="K29" s="51">
        <v>8717941031</v>
      </c>
      <c r="L29" s="96">
        <v>7497658774</v>
      </c>
      <c r="M29" s="96">
        <v>2628569717</v>
      </c>
      <c r="N29" s="96">
        <v>3764144307</v>
      </c>
      <c r="O29" s="96">
        <v>13868619173</v>
      </c>
      <c r="P29" s="96">
        <v>14863048795</v>
      </c>
      <c r="Q29" s="96">
        <v>11779573366</v>
      </c>
      <c r="R29" s="96">
        <v>9873825374</v>
      </c>
      <c r="S29" s="71">
        <f>S27-S28</f>
        <v>9804121173</v>
      </c>
      <c r="T29" s="100">
        <f t="shared" si="10"/>
        <v>-0.29307157037759984</v>
      </c>
      <c r="U29" s="113">
        <f t="shared" si="11"/>
        <v>-7.0594929887606494E-3</v>
      </c>
      <c r="W29" s="75">
        <v>56585965915</v>
      </c>
      <c r="X29" s="80">
        <v>30580595678</v>
      </c>
      <c r="Y29" s="80">
        <v>22608313829</v>
      </c>
      <c r="Z29" s="80">
        <f t="shared" si="2"/>
        <v>50385066708</v>
      </c>
      <c r="AA29" s="125">
        <f t="shared" si="8"/>
        <v>1.228607895710045</v>
      </c>
    </row>
    <row r="30" spans="2:28" ht="21" customHeight="1">
      <c r="B30" s="89" t="s">
        <v>51</v>
      </c>
      <c r="C30" s="90">
        <v>0.10101867570061272</v>
      </c>
      <c r="D30" s="91">
        <v>0.10242321571242211</v>
      </c>
      <c r="E30" s="91">
        <v>0.12480652366346026</v>
      </c>
      <c r="F30" s="91">
        <v>0.22627906542381565</v>
      </c>
      <c r="G30" s="90">
        <v>9.2021019452916533E-2</v>
      </c>
      <c r="H30" s="91">
        <v>7.6840733355332952E-2</v>
      </c>
      <c r="I30" s="90">
        <v>0.1291448606038757</v>
      </c>
      <c r="J30" s="90">
        <v>-1.4411456679960584E-2</v>
      </c>
      <c r="K30" s="90">
        <v>7.5239131015225474E-2</v>
      </c>
      <c r="L30" s="90">
        <v>6.0429006424182641E-2</v>
      </c>
      <c r="M30" s="90">
        <v>2.1348073775704142E-2</v>
      </c>
      <c r="N30" s="90">
        <v>2.9108543849109117E-2</v>
      </c>
      <c r="O30" s="90">
        <v>0.10841685519241789</v>
      </c>
      <c r="P30" s="90">
        <v>0.10563877079410426</v>
      </c>
      <c r="Q30" s="90">
        <v>8.5256374669766266E-2</v>
      </c>
      <c r="R30" s="90">
        <f>R29/R4</f>
        <v>6.7990451001980423E-2</v>
      </c>
      <c r="S30" s="94">
        <f>S29/S4</f>
        <v>6.6351438657268003E-2</v>
      </c>
      <c r="T30" s="130">
        <f>S30-N30</f>
        <v>3.7242894808158886E-2</v>
      </c>
      <c r="U30" s="130">
        <f>S30-R30</f>
        <v>-1.6390123447124205E-3</v>
      </c>
      <c r="W30" s="92">
        <v>0.13914198082352194</v>
      </c>
      <c r="X30" s="93">
        <v>6.9992672319900237E-2</v>
      </c>
      <c r="Y30" s="93">
        <v>4.5915758372720106E-2</v>
      </c>
      <c r="Z30" s="93">
        <f>Z29/Z4</f>
        <v>9.1276219575948184E-2</v>
      </c>
      <c r="AA30" s="126">
        <f>Z30-Y30</f>
        <v>4.5360461203228078E-2</v>
      </c>
    </row>
    <row r="31" spans="2:28" ht="21" customHeight="1">
      <c r="B31" s="42" t="s">
        <v>34</v>
      </c>
      <c r="C31" s="43">
        <v>9557413565</v>
      </c>
      <c r="D31" s="43">
        <v>10425358479</v>
      </c>
      <c r="E31" s="43">
        <v>12935040573</v>
      </c>
      <c r="F31" s="43">
        <v>22666576321</v>
      </c>
      <c r="G31" s="43">
        <v>8904895894</v>
      </c>
      <c r="H31" s="43">
        <v>8590772658</v>
      </c>
      <c r="I31" s="43">
        <v>14281722989</v>
      </c>
      <c r="J31" s="43">
        <v>-1025272902</v>
      </c>
      <c r="K31" s="43">
        <v>8728472031</v>
      </c>
      <c r="L31" s="105">
        <v>7611588055</v>
      </c>
      <c r="M31" s="105">
        <v>2327090772</v>
      </c>
      <c r="N31" s="105">
        <v>3776875696</v>
      </c>
      <c r="O31" s="105">
        <v>13915844060</v>
      </c>
      <c r="P31" s="105">
        <v>14776011822</v>
      </c>
      <c r="Q31" s="105">
        <v>11765565334</v>
      </c>
      <c r="R31" s="105">
        <v>10015573549</v>
      </c>
      <c r="S31" s="66">
        <v>9880750767</v>
      </c>
      <c r="T31" s="109">
        <f>(S31-O31)/ABS(O31)</f>
        <v>-0.28996396306269046</v>
      </c>
      <c r="U31" s="110">
        <f>(S31-R31)/ABS(R31)</f>
        <v>-1.3461314156438031E-2</v>
      </c>
      <c r="W31" s="78">
        <v>55584388938</v>
      </c>
      <c r="X31" s="127">
        <v>30752118639</v>
      </c>
      <c r="Y31" s="127">
        <v>22444026554</v>
      </c>
      <c r="Z31" s="127">
        <f>SUM(O31:R31)</f>
        <v>50472994765</v>
      </c>
      <c r="AA31" s="122">
        <f t="shared" ref="AA31:AA32" si="12">(Z31-Y31)/ABS(Y31)</f>
        <v>1.2488386673203542</v>
      </c>
    </row>
    <row r="32" spans="2:28" ht="21" customHeight="1" thickBot="1">
      <c r="B32" s="42" t="s">
        <v>35</v>
      </c>
      <c r="C32" s="43">
        <v>-3335519</v>
      </c>
      <c r="D32" s="43">
        <v>183617946</v>
      </c>
      <c r="E32" s="43">
        <v>300448317</v>
      </c>
      <c r="F32" s="43">
        <v>520846233</v>
      </c>
      <c r="G32" s="43">
        <v>277809741</v>
      </c>
      <c r="H32" s="43">
        <v>-51207483</v>
      </c>
      <c r="I32" s="43">
        <v>215648449</v>
      </c>
      <c r="J32" s="43">
        <v>-613773668</v>
      </c>
      <c r="K32" s="43">
        <v>-10531000</v>
      </c>
      <c r="L32" s="106">
        <v>-113929281</v>
      </c>
      <c r="M32" s="106">
        <v>301478945</v>
      </c>
      <c r="N32" s="106">
        <v>-12731389</v>
      </c>
      <c r="O32" s="106">
        <v>-47224887</v>
      </c>
      <c r="P32" s="105">
        <v>87036973</v>
      </c>
      <c r="Q32" s="105">
        <v>14008032</v>
      </c>
      <c r="R32" s="105">
        <v>-141748175</v>
      </c>
      <c r="S32" s="85">
        <v>-76629594</v>
      </c>
      <c r="T32" s="109">
        <f>(S32-O32)/ABS(O32)</f>
        <v>-0.62265277627874471</v>
      </c>
      <c r="U32" s="110">
        <f>(S32-R32)/ABS(R32)</f>
        <v>0.45939625677720364</v>
      </c>
      <c r="W32" s="78">
        <v>1001576977</v>
      </c>
      <c r="X32" s="127">
        <v>-171522961</v>
      </c>
      <c r="Y32" s="127">
        <v>164287275</v>
      </c>
      <c r="Z32" s="127">
        <f>SUM(O32:R32)</f>
        <v>-87928057</v>
      </c>
      <c r="AA32" s="122">
        <f t="shared" si="12"/>
        <v>-1.5352091755128325</v>
      </c>
    </row>
    <row r="33" ht="6.75" customHeight="1"/>
  </sheetData>
  <sheetProtection algorithmName="SHA-512" hashValue="kfwy+ivyA3dsHzu/+bRT48vpTxWiK0wA9HgkgVgBKfgQaP2XtuK+5donn+cPAaZI3FSkFOXMLqVP0P8dTmEr6g==" saltValue="Ib6bWHHucQEfRHtugZatsg==" spinCount="100000" sheet="1" objects="1" scenarios="1"/>
  <phoneticPr fontId="2" type="noConversion"/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B1:P52"/>
  <sheetViews>
    <sheetView showGridLines="0" view="pageBreakPreview" zoomScaleNormal="100" zoomScaleSheetLayoutView="100" zoomScalePageLayoutView="40" workbookViewId="0"/>
  </sheetViews>
  <sheetFormatPr defaultColWidth="8.8984375" defaultRowHeight="17.399999999999999" outlineLevelCol="1"/>
  <cols>
    <col min="1" max="1" width="1.69921875" style="35" customWidth="1"/>
    <col min="2" max="2" width="27.5" style="35" customWidth="1"/>
    <col min="3" max="10" width="8.8984375" style="35" hidden="1" customWidth="1" outlineLevel="1"/>
    <col min="11" max="11" width="8.8984375" style="35" customWidth="1" collapsed="1"/>
    <col min="12" max="16" width="8.8984375" style="35" customWidth="1"/>
    <col min="17" max="17" width="1.59765625" style="35" customWidth="1"/>
    <col min="18" max="16384" width="8.8984375" style="35"/>
  </cols>
  <sheetData>
    <row r="1" spans="2:16" ht="27" customHeight="1">
      <c r="B1" s="54" t="s">
        <v>37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2:16" ht="6.75" customHeight="1" thickBot="1"/>
    <row r="3" spans="2:16" s="36" customFormat="1" ht="19.05" customHeight="1">
      <c r="B3" s="37" t="s">
        <v>23</v>
      </c>
      <c r="C3" s="37" t="s">
        <v>97</v>
      </c>
      <c r="D3" s="37" t="s">
        <v>24</v>
      </c>
      <c r="E3" s="37" t="s">
        <v>98</v>
      </c>
      <c r="F3" s="37" t="s">
        <v>99</v>
      </c>
      <c r="G3" s="37" t="s">
        <v>57</v>
      </c>
      <c r="H3" s="37" t="s">
        <v>121</v>
      </c>
      <c r="I3" s="95" t="s">
        <v>138</v>
      </c>
      <c r="J3" s="95" t="s">
        <v>147</v>
      </c>
      <c r="K3" s="95" t="s">
        <v>157</v>
      </c>
      <c r="L3" s="95" t="s">
        <v>161</v>
      </c>
      <c r="M3" s="95" t="s">
        <v>150</v>
      </c>
      <c r="N3" s="95" t="s">
        <v>151</v>
      </c>
      <c r="O3" s="95" t="s">
        <v>158</v>
      </c>
      <c r="P3" s="63" t="s">
        <v>162</v>
      </c>
    </row>
    <row r="4" spans="2:16" ht="19.05" customHeight="1">
      <c r="B4" s="38" t="s">
        <v>39</v>
      </c>
      <c r="C4" s="39">
        <v>267685858310</v>
      </c>
      <c r="D4" s="39">
        <v>281413296169</v>
      </c>
      <c r="E4" s="39">
        <v>239510060515</v>
      </c>
      <c r="F4" s="39">
        <v>231019797294</v>
      </c>
      <c r="G4" s="57">
        <v>234498340414</v>
      </c>
      <c r="H4" s="39">
        <v>227569328080</v>
      </c>
      <c r="I4" s="114">
        <v>255141986535</v>
      </c>
      <c r="J4" s="114">
        <v>249634039469</v>
      </c>
      <c r="K4" s="114">
        <v>247014531023</v>
      </c>
      <c r="L4" s="114">
        <v>239345449232</v>
      </c>
      <c r="M4" s="114">
        <v>239356940249</v>
      </c>
      <c r="N4" s="114">
        <v>257748595480</v>
      </c>
      <c r="O4" s="114">
        <v>271321679802</v>
      </c>
      <c r="P4" s="64">
        <v>262032823944</v>
      </c>
    </row>
    <row r="5" spans="2:16" ht="19.05" customHeight="1">
      <c r="B5" s="40" t="s">
        <v>40</v>
      </c>
      <c r="C5" s="41">
        <v>26933250583</v>
      </c>
      <c r="D5" s="41">
        <v>41376507718</v>
      </c>
      <c r="E5" s="41">
        <v>30897784390</v>
      </c>
      <c r="F5" s="41">
        <v>19915265907</v>
      </c>
      <c r="G5" s="58">
        <v>57276695528</v>
      </c>
      <c r="H5" s="41">
        <v>34373228434</v>
      </c>
      <c r="I5" s="97">
        <v>37775245037</v>
      </c>
      <c r="J5" s="97">
        <v>44523890776</v>
      </c>
      <c r="K5" s="97">
        <v>30701345334</v>
      </c>
      <c r="L5" s="97">
        <v>58012443393</v>
      </c>
      <c r="M5" s="97">
        <v>44878237810</v>
      </c>
      <c r="N5" s="97">
        <v>59412989698</v>
      </c>
      <c r="O5" s="97">
        <v>64700183785</v>
      </c>
      <c r="P5" s="65">
        <v>60566116784</v>
      </c>
    </row>
    <row r="6" spans="2:16" ht="19.05" customHeight="1">
      <c r="B6" s="40" t="s">
        <v>145</v>
      </c>
      <c r="C6" s="41">
        <v>92850000000</v>
      </c>
      <c r="D6" s="41">
        <v>84000000000</v>
      </c>
      <c r="E6" s="41">
        <v>46550000000</v>
      </c>
      <c r="F6" s="41">
        <v>40900000000</v>
      </c>
      <c r="G6" s="58">
        <v>12850000000</v>
      </c>
      <c r="H6" s="41">
        <v>24000000000</v>
      </c>
      <c r="I6" s="97">
        <v>46610000000</v>
      </c>
      <c r="J6" s="97">
        <v>51020000000</v>
      </c>
      <c r="K6" s="97">
        <v>53920000000</v>
      </c>
      <c r="L6" s="97">
        <v>4420000000</v>
      </c>
      <c r="M6" s="97">
        <v>7000000000</v>
      </c>
      <c r="N6" s="97">
        <v>11620000000</v>
      </c>
      <c r="O6" s="97">
        <v>15630000000</v>
      </c>
      <c r="P6" s="65">
        <v>7310000000</v>
      </c>
    </row>
    <row r="7" spans="2:16" ht="19.05" customHeight="1">
      <c r="B7" s="40" t="s">
        <v>66</v>
      </c>
      <c r="C7" s="41">
        <v>76247426918</v>
      </c>
      <c r="D7" s="41">
        <v>77261605536</v>
      </c>
      <c r="E7" s="41">
        <v>78576060142</v>
      </c>
      <c r="F7" s="41">
        <v>80976575320</v>
      </c>
      <c r="G7" s="58">
        <v>78003018108</v>
      </c>
      <c r="H7" s="41">
        <v>79387854657</v>
      </c>
      <c r="I7" s="97">
        <v>76980730616</v>
      </c>
      <c r="J7" s="97">
        <v>70479781412</v>
      </c>
      <c r="K7" s="97">
        <v>75211933503</v>
      </c>
      <c r="L7" s="97">
        <v>78971309619</v>
      </c>
      <c r="M7" s="97">
        <v>86632096324</v>
      </c>
      <c r="N7" s="97">
        <v>87482474101</v>
      </c>
      <c r="O7" s="97">
        <v>101923195221</v>
      </c>
      <c r="P7" s="65">
        <v>95078568927</v>
      </c>
    </row>
    <row r="8" spans="2:16" ht="19.05" customHeight="1">
      <c r="B8" s="40" t="s">
        <v>67</v>
      </c>
      <c r="C8" s="41">
        <v>3355679941</v>
      </c>
      <c r="D8" s="41">
        <v>4384603555</v>
      </c>
      <c r="E8" s="41">
        <v>4878921845</v>
      </c>
      <c r="F8" s="41">
        <v>15342639938</v>
      </c>
      <c r="G8" s="58">
        <v>14737094773</v>
      </c>
      <c r="H8" s="41">
        <v>14635918613</v>
      </c>
      <c r="I8" s="97">
        <v>15105615908</v>
      </c>
      <c r="J8" s="97">
        <v>5503878330</v>
      </c>
      <c r="K8" s="97">
        <v>4893966235</v>
      </c>
      <c r="L8" s="97">
        <v>7483678594</v>
      </c>
      <c r="M8" s="97">
        <v>5359751991</v>
      </c>
      <c r="N8" s="97">
        <v>5502381636</v>
      </c>
      <c r="O8" s="97">
        <v>5477567636</v>
      </c>
      <c r="P8" s="65">
        <v>6500904744</v>
      </c>
    </row>
    <row r="9" spans="2:16" ht="19.05" customHeight="1">
      <c r="B9" s="40" t="s">
        <v>68</v>
      </c>
      <c r="C9" s="41">
        <v>62152825193</v>
      </c>
      <c r="D9" s="41">
        <v>64558661774</v>
      </c>
      <c r="E9" s="41">
        <v>66035626320</v>
      </c>
      <c r="F9" s="41">
        <v>65559809935</v>
      </c>
      <c r="G9" s="58">
        <v>65604612250</v>
      </c>
      <c r="H9" s="41">
        <v>66209023744</v>
      </c>
      <c r="I9" s="97">
        <v>67487049770</v>
      </c>
      <c r="J9" s="97">
        <v>66918660131</v>
      </c>
      <c r="K9" s="97">
        <v>74480145699</v>
      </c>
      <c r="L9" s="97">
        <v>84901063613</v>
      </c>
      <c r="M9" s="97">
        <v>88128556917</v>
      </c>
      <c r="N9" s="97">
        <v>86936581875</v>
      </c>
      <c r="O9" s="97">
        <v>76598089898</v>
      </c>
      <c r="P9" s="65">
        <v>81540779551</v>
      </c>
    </row>
    <row r="10" spans="2:16" ht="19.05" hidden="1" customHeight="1">
      <c r="B10" s="40" t="s">
        <v>133</v>
      </c>
      <c r="C10" s="41"/>
      <c r="D10" s="41"/>
      <c r="E10" s="41"/>
      <c r="F10" s="41"/>
      <c r="G10" s="58"/>
      <c r="H10" s="41"/>
      <c r="I10" s="97">
        <v>1611298800</v>
      </c>
      <c r="J10" s="97">
        <v>1611298800</v>
      </c>
      <c r="K10" s="97"/>
      <c r="L10" s="97"/>
      <c r="M10" s="97"/>
      <c r="N10" s="97"/>
      <c r="O10" s="97"/>
      <c r="P10" s="65"/>
    </row>
    <row r="11" spans="2:16" ht="19.05" customHeight="1">
      <c r="B11" s="40" t="s">
        <v>69</v>
      </c>
      <c r="C11" s="41">
        <v>6146675675</v>
      </c>
      <c r="D11" s="41">
        <v>9831917586</v>
      </c>
      <c r="E11" s="41">
        <v>12571667818</v>
      </c>
      <c r="F11" s="41">
        <v>8325506194</v>
      </c>
      <c r="G11" s="58">
        <v>6026919755</v>
      </c>
      <c r="H11" s="41">
        <v>8963302632</v>
      </c>
      <c r="I11" s="97">
        <v>9572046404</v>
      </c>
      <c r="J11" s="97">
        <v>9576530020</v>
      </c>
      <c r="K11" s="97">
        <v>7807140252</v>
      </c>
      <c r="L11" s="97">
        <v>5556954013</v>
      </c>
      <c r="M11" s="97">
        <v>7358297207</v>
      </c>
      <c r="N11" s="97">
        <v>6794168170</v>
      </c>
      <c r="O11" s="97">
        <v>6992643262</v>
      </c>
      <c r="P11" s="65">
        <v>11036453938</v>
      </c>
    </row>
    <row r="12" spans="2:16" ht="19.05" customHeight="1">
      <c r="B12" s="38" t="s">
        <v>41</v>
      </c>
      <c r="C12" s="39">
        <v>148815581199</v>
      </c>
      <c r="D12" s="39">
        <v>149753339832</v>
      </c>
      <c r="E12" s="39">
        <v>167475067213</v>
      </c>
      <c r="F12" s="39">
        <v>201105054772</v>
      </c>
      <c r="G12" s="57">
        <v>202399294796</v>
      </c>
      <c r="H12" s="39">
        <v>212761907868</v>
      </c>
      <c r="I12" s="114">
        <v>216145837513</v>
      </c>
      <c r="J12" s="114">
        <v>218317457220</v>
      </c>
      <c r="K12" s="114">
        <v>225612094323</v>
      </c>
      <c r="L12" s="114">
        <v>230605315086</v>
      </c>
      <c r="M12" s="114">
        <v>234151278651</v>
      </c>
      <c r="N12" s="114">
        <v>239411159484</v>
      </c>
      <c r="O12" s="114">
        <v>265963909224</v>
      </c>
      <c r="P12" s="64">
        <v>280788173281</v>
      </c>
    </row>
    <row r="13" spans="2:16" ht="19.05" customHeight="1">
      <c r="B13" s="40" t="s">
        <v>71</v>
      </c>
      <c r="C13" s="41">
        <v>28560980742</v>
      </c>
      <c r="D13" s="41">
        <v>29294269895</v>
      </c>
      <c r="E13" s="41">
        <v>38628341953</v>
      </c>
      <c r="F13" s="41">
        <v>41590937068</v>
      </c>
      <c r="G13" s="58">
        <v>37700308629</v>
      </c>
      <c r="H13" s="41">
        <v>36222616332</v>
      </c>
      <c r="I13" s="97">
        <v>34750696849</v>
      </c>
      <c r="J13" s="97">
        <v>33248948680</v>
      </c>
      <c r="K13" s="97">
        <v>29502555149</v>
      </c>
      <c r="L13" s="97">
        <v>30975775580</v>
      </c>
      <c r="M13" s="97">
        <v>25804795580</v>
      </c>
      <c r="N13" s="97">
        <v>26145794820</v>
      </c>
      <c r="O13" s="97">
        <v>25296264157</v>
      </c>
      <c r="P13" s="65">
        <v>26699399822</v>
      </c>
    </row>
    <row r="14" spans="2:16" ht="19.05" customHeight="1">
      <c r="B14" s="40" t="s">
        <v>70</v>
      </c>
      <c r="C14" s="41">
        <v>1719744000</v>
      </c>
      <c r="D14" s="41">
        <v>1692435500</v>
      </c>
      <c r="E14" s="41">
        <v>2202540000</v>
      </c>
      <c r="F14" s="41">
        <v>2224409000</v>
      </c>
      <c r="G14" s="58">
        <v>2166388000</v>
      </c>
      <c r="H14" s="41">
        <v>2272600000</v>
      </c>
      <c r="I14" s="97">
        <v>1765075000</v>
      </c>
      <c r="J14" s="97">
        <v>2138091000</v>
      </c>
      <c r="K14" s="97">
        <v>2156711000</v>
      </c>
      <c r="L14" s="97">
        <v>2189225500</v>
      </c>
      <c r="M14" s="97">
        <v>2159213000</v>
      </c>
      <c r="N14" s="97">
        <v>2299906636</v>
      </c>
      <c r="O14" s="97">
        <v>2204187096</v>
      </c>
      <c r="P14" s="65">
        <v>2420005460</v>
      </c>
    </row>
    <row r="15" spans="2:16" ht="19.05" customHeight="1">
      <c r="B15" s="40" t="s">
        <v>159</v>
      </c>
      <c r="C15" s="41">
        <v>5096331510</v>
      </c>
      <c r="D15" s="41">
        <v>4906439217</v>
      </c>
      <c r="E15" s="41">
        <v>5122974979</v>
      </c>
      <c r="F15" s="41">
        <v>9010768912</v>
      </c>
      <c r="G15" s="58">
        <v>6587050522</v>
      </c>
      <c r="H15" s="41">
        <v>6891080590</v>
      </c>
      <c r="I15" s="97">
        <v>7274499968</v>
      </c>
      <c r="J15" s="97">
        <v>7714386199</v>
      </c>
      <c r="K15" s="97">
        <v>15517307651</v>
      </c>
      <c r="L15" s="97">
        <v>16345576393</v>
      </c>
      <c r="M15" s="97">
        <v>16177802919</v>
      </c>
      <c r="N15" s="97">
        <v>16575263399</v>
      </c>
      <c r="O15" s="97">
        <v>14552862869</v>
      </c>
      <c r="P15" s="65">
        <v>15831568442</v>
      </c>
    </row>
    <row r="16" spans="2:16" ht="19.05" customHeight="1">
      <c r="B16" s="40" t="s">
        <v>72</v>
      </c>
      <c r="C16" s="41">
        <v>98690885061</v>
      </c>
      <c r="D16" s="41">
        <v>98793735057</v>
      </c>
      <c r="E16" s="41">
        <v>104160146609</v>
      </c>
      <c r="F16" s="41">
        <v>123898816647</v>
      </c>
      <c r="G16" s="58">
        <v>129696082536</v>
      </c>
      <c r="H16" s="41">
        <v>138978869728</v>
      </c>
      <c r="I16" s="97">
        <v>145883358896</v>
      </c>
      <c r="J16" s="97">
        <v>149269234432</v>
      </c>
      <c r="K16" s="97">
        <v>152513285400</v>
      </c>
      <c r="L16" s="97">
        <v>155756434939</v>
      </c>
      <c r="M16" s="97">
        <v>163565754147</v>
      </c>
      <c r="N16" s="97">
        <v>168178349124</v>
      </c>
      <c r="O16" s="97">
        <v>190219426946</v>
      </c>
      <c r="P16" s="65">
        <v>202923110903</v>
      </c>
    </row>
    <row r="17" spans="2:16" ht="19.05" customHeight="1">
      <c r="B17" s="42" t="s">
        <v>42</v>
      </c>
      <c r="C17" s="41">
        <v>5401343980</v>
      </c>
      <c r="D17" s="43">
        <v>5251877881</v>
      </c>
      <c r="E17" s="43">
        <v>6303445868</v>
      </c>
      <c r="F17" s="43">
        <v>6046106874</v>
      </c>
      <c r="G17" s="59">
        <v>5743314496</v>
      </c>
      <c r="H17" s="43">
        <v>5420989580</v>
      </c>
      <c r="I17" s="105">
        <v>4594442976</v>
      </c>
      <c r="J17" s="105">
        <v>3634313244</v>
      </c>
      <c r="K17" s="105">
        <v>4599965482</v>
      </c>
      <c r="L17" s="105">
        <v>4728099830</v>
      </c>
      <c r="M17" s="105">
        <v>4755820166</v>
      </c>
      <c r="N17" s="105">
        <v>4639416636</v>
      </c>
      <c r="O17" s="105">
        <v>13597793297</v>
      </c>
      <c r="P17" s="66">
        <v>13522917733</v>
      </c>
    </row>
    <row r="18" spans="2:16" ht="19.05" customHeight="1">
      <c r="B18" s="42" t="s">
        <v>73</v>
      </c>
      <c r="C18" s="41">
        <v>2320817018</v>
      </c>
      <c r="D18" s="43">
        <v>2243157907</v>
      </c>
      <c r="E18" s="43">
        <v>2230405450</v>
      </c>
      <c r="F18" s="43">
        <v>9266570631</v>
      </c>
      <c r="G18" s="59">
        <v>9179341163</v>
      </c>
      <c r="H18" s="43">
        <v>10325774843</v>
      </c>
      <c r="I18" s="105">
        <v>9839248029</v>
      </c>
      <c r="J18" s="105">
        <v>9208757646</v>
      </c>
      <c r="K18" s="105">
        <v>8846907279</v>
      </c>
      <c r="L18" s="105">
        <v>8305530710</v>
      </c>
      <c r="M18" s="105">
        <v>7912605989</v>
      </c>
      <c r="N18" s="105">
        <v>7543462502</v>
      </c>
      <c r="O18" s="105">
        <v>7072843573</v>
      </c>
      <c r="P18" s="66">
        <v>6682313177</v>
      </c>
    </row>
    <row r="19" spans="2:16" ht="19.05" customHeight="1">
      <c r="B19" s="42" t="s">
        <v>74</v>
      </c>
      <c r="C19" s="41">
        <v>6547477542</v>
      </c>
      <c r="D19" s="43">
        <v>6548715721</v>
      </c>
      <c r="E19" s="43">
        <v>6358237437</v>
      </c>
      <c r="F19" s="43">
        <v>7341485998</v>
      </c>
      <c r="G19" s="59">
        <v>8089859545</v>
      </c>
      <c r="H19" s="43">
        <v>7878941321</v>
      </c>
      <c r="I19" s="105">
        <v>6483658121</v>
      </c>
      <c r="J19" s="105">
        <v>6542092722</v>
      </c>
      <c r="K19" s="105">
        <v>6801070286</v>
      </c>
      <c r="L19" s="105">
        <v>7119811728</v>
      </c>
      <c r="M19" s="105">
        <v>7094309202</v>
      </c>
      <c r="N19" s="105">
        <v>7009800079</v>
      </c>
      <c r="O19" s="105">
        <v>6984070633</v>
      </c>
      <c r="P19" s="66">
        <v>6904710511</v>
      </c>
    </row>
    <row r="20" spans="2:16" ht="19.05" customHeight="1">
      <c r="B20" s="42" t="s">
        <v>75</v>
      </c>
      <c r="C20" s="41">
        <v>478001346</v>
      </c>
      <c r="D20" s="43">
        <v>1022708654</v>
      </c>
      <c r="E20" s="43">
        <v>2468974917</v>
      </c>
      <c r="F20" s="43">
        <v>1725959642</v>
      </c>
      <c r="G20" s="59">
        <v>3236949905</v>
      </c>
      <c r="H20" s="43">
        <v>4771035474</v>
      </c>
      <c r="I20" s="105">
        <v>5554857674</v>
      </c>
      <c r="J20" s="105">
        <v>6561633297</v>
      </c>
      <c r="K20" s="105">
        <v>5674292076</v>
      </c>
      <c r="L20" s="105">
        <v>5184860406</v>
      </c>
      <c r="M20" s="105">
        <v>6680977648</v>
      </c>
      <c r="N20" s="105">
        <v>7019166288</v>
      </c>
      <c r="O20" s="105">
        <v>6036460653</v>
      </c>
      <c r="P20" s="66">
        <v>5804147233</v>
      </c>
    </row>
    <row r="21" spans="2:16" ht="19.05" customHeight="1">
      <c r="B21" s="44" t="s">
        <v>43</v>
      </c>
      <c r="C21" s="45">
        <v>416501439509</v>
      </c>
      <c r="D21" s="45">
        <v>431166636001</v>
      </c>
      <c r="E21" s="45">
        <v>406985127728</v>
      </c>
      <c r="F21" s="45">
        <v>432124852066</v>
      </c>
      <c r="G21" s="60">
        <v>436897635210</v>
      </c>
      <c r="H21" s="45">
        <v>440331235948</v>
      </c>
      <c r="I21" s="115">
        <v>471287824048</v>
      </c>
      <c r="J21" s="115">
        <v>467951496689</v>
      </c>
      <c r="K21" s="115">
        <v>472626625346</v>
      </c>
      <c r="L21" s="115">
        <v>469950764318</v>
      </c>
      <c r="M21" s="115">
        <v>473508218900</v>
      </c>
      <c r="N21" s="115">
        <v>497159754964</v>
      </c>
      <c r="O21" s="115">
        <v>537285589026</v>
      </c>
      <c r="P21" s="67">
        <v>542820997225</v>
      </c>
    </row>
    <row r="22" spans="2:16" ht="19.05" customHeight="1">
      <c r="B22" s="38" t="s">
        <v>44</v>
      </c>
      <c r="C22" s="39">
        <v>125041285428</v>
      </c>
      <c r="D22" s="39">
        <v>135311878578</v>
      </c>
      <c r="E22" s="39">
        <v>104718874893</v>
      </c>
      <c r="F22" s="39">
        <v>107975299835</v>
      </c>
      <c r="G22" s="57">
        <v>147521826020</v>
      </c>
      <c r="H22" s="39">
        <v>148193512614</v>
      </c>
      <c r="I22" s="114">
        <v>139690525252</v>
      </c>
      <c r="J22" s="114">
        <v>118241115491</v>
      </c>
      <c r="K22" s="114">
        <v>103452907674</v>
      </c>
      <c r="L22" s="114">
        <v>94413634102</v>
      </c>
      <c r="M22" s="114">
        <v>83510375982</v>
      </c>
      <c r="N22" s="114">
        <v>97196880760</v>
      </c>
      <c r="O22" s="114">
        <v>133866060842</v>
      </c>
      <c r="P22" s="64">
        <v>130570998346</v>
      </c>
    </row>
    <row r="23" spans="2:16" ht="19.05" customHeight="1">
      <c r="B23" s="40" t="s">
        <v>76</v>
      </c>
      <c r="C23" s="41">
        <v>9709091674</v>
      </c>
      <c r="D23" s="41">
        <v>13657022403</v>
      </c>
      <c r="E23" s="41">
        <v>13794413570</v>
      </c>
      <c r="F23" s="41">
        <v>19693445307</v>
      </c>
      <c r="G23" s="58">
        <v>14309345922</v>
      </c>
      <c r="H23" s="41">
        <v>14810004889</v>
      </c>
      <c r="I23" s="97">
        <v>14450655021</v>
      </c>
      <c r="J23" s="97">
        <v>13265824420</v>
      </c>
      <c r="K23" s="97">
        <v>16614604375</v>
      </c>
      <c r="L23" s="97">
        <v>19198632615</v>
      </c>
      <c r="M23" s="97">
        <v>16961178768</v>
      </c>
      <c r="N23" s="97">
        <v>15179213806</v>
      </c>
      <c r="O23" s="97">
        <v>13740653980</v>
      </c>
      <c r="P23" s="65">
        <v>16697256752</v>
      </c>
    </row>
    <row r="24" spans="2:16" ht="19.05" customHeight="1">
      <c r="B24" s="40" t="s">
        <v>77</v>
      </c>
      <c r="C24" s="41">
        <v>7545660028</v>
      </c>
      <c r="D24" s="41">
        <v>9060082794</v>
      </c>
      <c r="E24" s="41">
        <v>10625226465</v>
      </c>
      <c r="F24" s="41">
        <v>9585574496</v>
      </c>
      <c r="G24" s="58">
        <v>12383626410</v>
      </c>
      <c r="H24" s="41">
        <v>9702051992</v>
      </c>
      <c r="I24" s="97">
        <v>7454409599</v>
      </c>
      <c r="J24" s="97">
        <v>8876900788</v>
      </c>
      <c r="K24" s="97">
        <v>9322220449</v>
      </c>
      <c r="L24" s="97">
        <v>11887431444</v>
      </c>
      <c r="M24" s="97">
        <v>8741679428</v>
      </c>
      <c r="N24" s="97">
        <v>11591250961</v>
      </c>
      <c r="O24" s="97">
        <v>14155476288</v>
      </c>
      <c r="P24" s="65">
        <v>10435750451</v>
      </c>
    </row>
    <row r="25" spans="2:16" ht="19.05" customHeight="1">
      <c r="B25" s="40" t="s">
        <v>78</v>
      </c>
      <c r="C25" s="41">
        <v>61000000000</v>
      </c>
      <c r="D25" s="41">
        <v>61000000000</v>
      </c>
      <c r="E25" s="41">
        <v>29000000000</v>
      </c>
      <c r="F25" s="41">
        <v>29000000000</v>
      </c>
      <c r="G25" s="58">
        <v>29000000000</v>
      </c>
      <c r="H25" s="41">
        <v>29000000000</v>
      </c>
      <c r="I25" s="97">
        <v>29000000000</v>
      </c>
      <c r="J25" s="97">
        <v>10000000000</v>
      </c>
      <c r="K25" s="97"/>
      <c r="L25" s="97"/>
      <c r="M25" s="97">
        <v>206544800</v>
      </c>
      <c r="N25" s="97">
        <v>206544800</v>
      </c>
      <c r="O25" s="97">
        <v>21306544800</v>
      </c>
      <c r="P25" s="65">
        <v>41500000000</v>
      </c>
    </row>
    <row r="26" spans="2:16" ht="19.05" customHeight="1">
      <c r="B26" s="40" t="s">
        <v>79</v>
      </c>
      <c r="C26" s="41">
        <v>6343526175</v>
      </c>
      <c r="D26" s="41">
        <v>6549512200</v>
      </c>
      <c r="E26" s="41">
        <v>6355433245</v>
      </c>
      <c r="F26" s="41">
        <v>4775266070</v>
      </c>
      <c r="G26" s="58">
        <v>8041693129</v>
      </c>
      <c r="H26" s="41">
        <v>8238222154</v>
      </c>
      <c r="I26" s="97">
        <v>5957578040</v>
      </c>
      <c r="J26" s="97">
        <v>3155254956</v>
      </c>
      <c r="K26" s="97">
        <v>6294054666</v>
      </c>
      <c r="L26" s="97">
        <v>6530127721</v>
      </c>
      <c r="M26" s="97">
        <v>7732700258</v>
      </c>
      <c r="N26" s="97">
        <v>8161324128</v>
      </c>
      <c r="O26" s="97">
        <v>8121564191</v>
      </c>
      <c r="P26" s="65">
        <v>10349389408</v>
      </c>
    </row>
    <row r="27" spans="2:16" ht="19.05" customHeight="1">
      <c r="B27" s="40" t="s">
        <v>80</v>
      </c>
      <c r="C27" s="41"/>
      <c r="D27" s="41"/>
      <c r="E27" s="41"/>
      <c r="F27" s="41"/>
      <c r="G27" s="58">
        <v>35969452505</v>
      </c>
      <c r="H27" s="41">
        <v>36749554772</v>
      </c>
      <c r="I27" s="97">
        <v>37538324842</v>
      </c>
      <c r="J27" s="97">
        <v>38335762715</v>
      </c>
      <c r="K27" s="97">
        <v>30239412571</v>
      </c>
      <c r="L27" s="97">
        <v>14647226244</v>
      </c>
      <c r="M27" s="97">
        <v>12590640602</v>
      </c>
      <c r="N27" s="97">
        <v>9351350799</v>
      </c>
      <c r="O27" s="97">
        <v>9554601214</v>
      </c>
      <c r="P27" s="65">
        <v>9763557126</v>
      </c>
    </row>
    <row r="28" spans="2:16" ht="19.05" customHeight="1">
      <c r="B28" s="40" t="s">
        <v>81</v>
      </c>
      <c r="C28" s="41">
        <v>3944657606</v>
      </c>
      <c r="D28" s="41">
        <v>4042433496</v>
      </c>
      <c r="E28" s="41">
        <v>4230444468</v>
      </c>
      <c r="F28" s="41">
        <v>4411138536</v>
      </c>
      <c r="G28" s="58">
        <v>3993877703</v>
      </c>
      <c r="H28" s="41">
        <v>4543946435</v>
      </c>
      <c r="I28" s="97">
        <v>4630313289</v>
      </c>
      <c r="J28" s="97">
        <v>4871318161</v>
      </c>
      <c r="K28" s="97">
        <v>5114062797</v>
      </c>
      <c r="L28" s="97">
        <v>5161595704</v>
      </c>
      <c r="M28" s="97">
        <v>5402188293</v>
      </c>
      <c r="N28" s="97">
        <v>5556337292</v>
      </c>
      <c r="O28" s="97">
        <v>5844467055</v>
      </c>
      <c r="P28" s="65">
        <v>5563646115</v>
      </c>
    </row>
    <row r="29" spans="2:16" ht="19.05" customHeight="1">
      <c r="B29" s="40" t="s">
        <v>82</v>
      </c>
      <c r="C29" s="41"/>
      <c r="D29" s="41"/>
      <c r="E29" s="41"/>
      <c r="F29" s="41"/>
      <c r="G29" s="58"/>
      <c r="H29" s="41">
        <v>193848000</v>
      </c>
      <c r="I29" s="97">
        <v>193848000</v>
      </c>
      <c r="J29" s="97">
        <v>193848000</v>
      </c>
      <c r="K29" s="97">
        <v>193848000</v>
      </c>
      <c r="L29" s="97">
        <v>1032724000</v>
      </c>
      <c r="M29" s="97">
        <v>1032724000</v>
      </c>
      <c r="N29" s="97">
        <v>16032724000</v>
      </c>
      <c r="O29" s="97">
        <v>26172724000</v>
      </c>
      <c r="P29" s="65"/>
    </row>
    <row r="30" spans="2:16" ht="19.05" customHeight="1">
      <c r="B30" s="40" t="s">
        <v>83</v>
      </c>
      <c r="C30" s="41"/>
      <c r="D30" s="41"/>
      <c r="E30" s="41">
        <v>3013670375</v>
      </c>
      <c r="F30" s="41">
        <v>3110864921</v>
      </c>
      <c r="G30" s="58">
        <v>3208059467</v>
      </c>
      <c r="H30" s="41"/>
      <c r="I30" s="97"/>
      <c r="J30" s="97"/>
      <c r="K30" s="97">
        <v>1829146572</v>
      </c>
      <c r="L30" s="97">
        <v>1868206488</v>
      </c>
      <c r="M30" s="97">
        <v>1907700403</v>
      </c>
      <c r="N30" s="97">
        <v>1947628317</v>
      </c>
      <c r="O30" s="97">
        <v>1988612182</v>
      </c>
      <c r="P30" s="82">
        <v>2031510001</v>
      </c>
    </row>
    <row r="31" spans="2:16" ht="19.05" customHeight="1">
      <c r="B31" s="40" t="s">
        <v>84</v>
      </c>
      <c r="C31" s="41">
        <v>17763395781</v>
      </c>
      <c r="D31" s="41">
        <v>17763395781</v>
      </c>
      <c r="E31" s="41">
        <v>17763395781</v>
      </c>
      <c r="F31" s="41">
        <v>17763395781</v>
      </c>
      <c r="G31" s="58">
        <v>19271984140</v>
      </c>
      <c r="H31" s="41">
        <v>16238394854</v>
      </c>
      <c r="I31" s="97">
        <v>17849693654</v>
      </c>
      <c r="J31" s="97">
        <v>17849693654</v>
      </c>
      <c r="K31" s="97">
        <v>11314773500</v>
      </c>
      <c r="L31" s="97">
        <v>5213654194</v>
      </c>
      <c r="M31" s="97">
        <v>4487779401</v>
      </c>
      <c r="N31" s="97">
        <v>5080263283</v>
      </c>
      <c r="O31" s="97">
        <v>3835131164</v>
      </c>
      <c r="P31" s="65">
        <v>2810933143</v>
      </c>
    </row>
    <row r="32" spans="2:16" ht="19.05" customHeight="1">
      <c r="B32" s="40" t="s">
        <v>85</v>
      </c>
      <c r="C32" s="41">
        <v>1173515516</v>
      </c>
      <c r="D32" s="41">
        <v>1071531057</v>
      </c>
      <c r="E32" s="41">
        <v>1161407681</v>
      </c>
      <c r="F32" s="41">
        <v>2563303036</v>
      </c>
      <c r="G32" s="58">
        <v>2659302951</v>
      </c>
      <c r="H32" s="41">
        <v>2810169596</v>
      </c>
      <c r="I32" s="97">
        <v>2842375990</v>
      </c>
      <c r="J32" s="97">
        <v>2747536838</v>
      </c>
      <c r="K32" s="97">
        <v>2802859361</v>
      </c>
      <c r="L32" s="97">
        <v>2726071825</v>
      </c>
      <c r="M32" s="97">
        <v>2757619238</v>
      </c>
      <c r="N32" s="97">
        <v>2771552861</v>
      </c>
      <c r="O32" s="97">
        <v>2726847981</v>
      </c>
      <c r="P32" s="65">
        <v>2745362008</v>
      </c>
    </row>
    <row r="33" spans="2:16" ht="19.05" customHeight="1">
      <c r="B33" s="40" t="s">
        <v>146</v>
      </c>
      <c r="C33" s="41"/>
      <c r="D33" s="41"/>
      <c r="E33" s="41"/>
      <c r="F33" s="41"/>
      <c r="G33" s="58"/>
      <c r="H33" s="41"/>
      <c r="I33" s="97"/>
      <c r="J33" s="97"/>
      <c r="K33" s="97">
        <v>800000000</v>
      </c>
      <c r="L33" s="97">
        <v>800000000</v>
      </c>
      <c r="M33" s="97">
        <v>800000000</v>
      </c>
      <c r="N33" s="97">
        <v>800000000</v>
      </c>
      <c r="O33" s="97">
        <v>800000000</v>
      </c>
      <c r="P33" s="65">
        <v>800000000</v>
      </c>
    </row>
    <row r="34" spans="2:16" ht="19.05" customHeight="1">
      <c r="B34" s="40" t="s">
        <v>86</v>
      </c>
      <c r="C34" s="41">
        <v>17561438648</v>
      </c>
      <c r="D34" s="41">
        <v>22167900847</v>
      </c>
      <c r="E34" s="41">
        <v>18774883308</v>
      </c>
      <c r="F34" s="41">
        <v>17072311688</v>
      </c>
      <c r="G34" s="58">
        <v>18684483793</v>
      </c>
      <c r="H34" s="41">
        <v>25907319922</v>
      </c>
      <c r="I34" s="97">
        <v>19773326817</v>
      </c>
      <c r="J34" s="97">
        <v>18944975959</v>
      </c>
      <c r="K34" s="97">
        <v>18927925383</v>
      </c>
      <c r="L34" s="97">
        <v>25347963867</v>
      </c>
      <c r="M34" s="97">
        <v>20889620791</v>
      </c>
      <c r="N34" s="97">
        <v>20518690513</v>
      </c>
      <c r="O34" s="97">
        <v>25619437987</v>
      </c>
      <c r="P34" s="65">
        <v>27873593342</v>
      </c>
    </row>
    <row r="35" spans="2:16" ht="19.05" customHeight="1">
      <c r="B35" s="38" t="s">
        <v>45</v>
      </c>
      <c r="C35" s="39">
        <v>47956194432</v>
      </c>
      <c r="D35" s="39">
        <v>48892627691</v>
      </c>
      <c r="E35" s="39">
        <v>46613070405</v>
      </c>
      <c r="F35" s="39">
        <v>52857516662</v>
      </c>
      <c r="G35" s="57">
        <v>18740599440</v>
      </c>
      <c r="H35" s="39">
        <v>19818051195</v>
      </c>
      <c r="I35" s="114">
        <v>51367550330</v>
      </c>
      <c r="J35" s="114">
        <v>66040944356</v>
      </c>
      <c r="K35" s="114">
        <v>81654106875</v>
      </c>
      <c r="L35" s="114">
        <v>80297343695</v>
      </c>
      <c r="M35" s="114">
        <v>79806873904</v>
      </c>
      <c r="N35" s="114">
        <v>79307733782</v>
      </c>
      <c r="O35" s="114">
        <v>73007267006</v>
      </c>
      <c r="P35" s="64">
        <v>75934488239</v>
      </c>
    </row>
    <row r="36" spans="2:16" ht="19.05" customHeight="1">
      <c r="B36" s="40" t="s">
        <v>46</v>
      </c>
      <c r="C36" s="41">
        <v>0</v>
      </c>
      <c r="D36" s="41">
        <v>206544800</v>
      </c>
      <c r="E36" s="41">
        <v>280392800</v>
      </c>
      <c r="F36" s="41">
        <v>486937600</v>
      </c>
      <c r="G36" s="58">
        <v>486937600</v>
      </c>
      <c r="H36" s="41">
        <v>619634400</v>
      </c>
      <c r="I36" s="97">
        <v>32619634400</v>
      </c>
      <c r="J36" s="97">
        <v>47826179200</v>
      </c>
      <c r="K36" s="97">
        <v>65826179200</v>
      </c>
      <c r="L36" s="97">
        <v>65000000000</v>
      </c>
      <c r="M36" s="97">
        <v>65000000000</v>
      </c>
      <c r="N36" s="97">
        <v>65000000000</v>
      </c>
      <c r="O36" s="97">
        <v>58350000000</v>
      </c>
      <c r="P36" s="65">
        <v>61700000000</v>
      </c>
    </row>
    <row r="37" spans="2:16" ht="19.05" customHeight="1">
      <c r="B37" s="42" t="s">
        <v>89</v>
      </c>
      <c r="C37" s="41">
        <v>1220197292</v>
      </c>
      <c r="D37" s="43">
        <v>1234287608</v>
      </c>
      <c r="E37" s="43">
        <v>1132547221</v>
      </c>
      <c r="F37" s="43">
        <v>6743176871</v>
      </c>
      <c r="G37" s="59">
        <v>6568927158</v>
      </c>
      <c r="H37" s="43">
        <v>7573755039</v>
      </c>
      <c r="I37" s="105">
        <v>7075963901</v>
      </c>
      <c r="J37" s="105">
        <v>6556505668</v>
      </c>
      <c r="K37" s="105">
        <v>6178934894</v>
      </c>
      <c r="L37" s="105">
        <v>5724218181</v>
      </c>
      <c r="M37" s="105">
        <v>5307555657</v>
      </c>
      <c r="N37" s="105">
        <v>4930977802</v>
      </c>
      <c r="O37" s="105">
        <v>4510792565</v>
      </c>
      <c r="P37" s="66">
        <v>4106239894</v>
      </c>
    </row>
    <row r="38" spans="2:16" ht="19.05" customHeight="1">
      <c r="B38" s="40" t="s">
        <v>166</v>
      </c>
      <c r="C38" s="41"/>
      <c r="D38" s="41"/>
      <c r="E38" s="41"/>
      <c r="F38" s="41"/>
      <c r="G38" s="58"/>
      <c r="H38" s="41"/>
      <c r="I38" s="97"/>
      <c r="J38" s="97"/>
      <c r="K38" s="97"/>
      <c r="L38" s="97"/>
      <c r="M38" s="97"/>
      <c r="N38" s="97"/>
      <c r="O38" s="97">
        <v>463358677</v>
      </c>
      <c r="P38" s="65">
        <v>485811577</v>
      </c>
    </row>
    <row r="39" spans="2:16" ht="19.05" customHeight="1">
      <c r="B39" s="40" t="s">
        <v>88</v>
      </c>
      <c r="C39" s="41">
        <v>9324415973</v>
      </c>
      <c r="D39" s="41">
        <v>9206415973</v>
      </c>
      <c r="E39" s="41">
        <v>9115415973</v>
      </c>
      <c r="F39" s="41">
        <v>8776632210</v>
      </c>
      <c r="G39" s="58">
        <v>10002371449</v>
      </c>
      <c r="H39" s="41">
        <v>9906371449</v>
      </c>
      <c r="I39" s="97">
        <v>9917335457</v>
      </c>
      <c r="J39" s="97">
        <v>9866917462</v>
      </c>
      <c r="K39" s="97">
        <v>9648992781</v>
      </c>
      <c r="L39" s="97">
        <v>9573125514</v>
      </c>
      <c r="M39" s="97">
        <v>9499318247</v>
      </c>
      <c r="N39" s="97">
        <v>9376755980</v>
      </c>
      <c r="O39" s="97">
        <v>9683115764</v>
      </c>
      <c r="P39" s="65">
        <v>9642436768</v>
      </c>
    </row>
    <row r="40" spans="2:16" ht="19.05" hidden="1" customHeight="1">
      <c r="B40" s="40" t="s">
        <v>87</v>
      </c>
      <c r="C40" s="41">
        <v>33030230533</v>
      </c>
      <c r="D40" s="41">
        <v>33746587217</v>
      </c>
      <c r="E40" s="41">
        <v>34470903419</v>
      </c>
      <c r="F40" s="41">
        <v>35203179140</v>
      </c>
      <c r="G40" s="58"/>
      <c r="H40" s="41"/>
      <c r="I40" s="97"/>
      <c r="J40" s="97"/>
      <c r="K40" s="97"/>
      <c r="L40" s="97"/>
      <c r="M40" s="97"/>
      <c r="N40" s="97"/>
      <c r="O40" s="97"/>
      <c r="P40" s="65"/>
    </row>
    <row r="41" spans="2:16" ht="19.05" hidden="1" customHeight="1">
      <c r="B41" s="42" t="s">
        <v>90</v>
      </c>
      <c r="C41" s="41">
        <v>4381350634</v>
      </c>
      <c r="D41" s="43">
        <v>4498792093</v>
      </c>
      <c r="E41" s="43">
        <v>1613810992</v>
      </c>
      <c r="F41" s="43">
        <v>1647590841</v>
      </c>
      <c r="G41" s="59">
        <v>1682363233</v>
      </c>
      <c r="H41" s="43">
        <v>1718290307</v>
      </c>
      <c r="I41" s="105">
        <v>1754616572</v>
      </c>
      <c r="J41" s="105">
        <v>1791342026</v>
      </c>
      <c r="K41" s="105"/>
      <c r="L41" s="105"/>
      <c r="M41" s="105"/>
      <c r="N41" s="105"/>
      <c r="O41" s="105"/>
      <c r="P41" s="66"/>
    </row>
    <row r="42" spans="2:16" ht="19.05" customHeight="1">
      <c r="B42" s="44" t="s">
        <v>47</v>
      </c>
      <c r="C42" s="45">
        <v>172997479860</v>
      </c>
      <c r="D42" s="45">
        <v>184204506269</v>
      </c>
      <c r="E42" s="45">
        <v>151331945298</v>
      </c>
      <c r="F42" s="45">
        <v>160832816497</v>
      </c>
      <c r="G42" s="60">
        <v>166262425460</v>
      </c>
      <c r="H42" s="45">
        <v>168011563809</v>
      </c>
      <c r="I42" s="115">
        <v>191058075582</v>
      </c>
      <c r="J42" s="115">
        <v>184282059847</v>
      </c>
      <c r="K42" s="115">
        <v>185107014549</v>
      </c>
      <c r="L42" s="115">
        <v>174710977797</v>
      </c>
      <c r="M42" s="115">
        <v>163317249886</v>
      </c>
      <c r="N42" s="115">
        <v>176504614542</v>
      </c>
      <c r="O42" s="115">
        <v>206873327848</v>
      </c>
      <c r="P42" s="67">
        <v>206505486585</v>
      </c>
    </row>
    <row r="43" spans="2:16" ht="19.05" customHeight="1">
      <c r="B43" s="38" t="s">
        <v>91</v>
      </c>
      <c r="C43" s="39">
        <v>238796523252</v>
      </c>
      <c r="D43" s="39">
        <v>241976883594</v>
      </c>
      <c r="E43" s="39">
        <v>250716172502</v>
      </c>
      <c r="F43" s="39">
        <v>266137065968</v>
      </c>
      <c r="G43" s="57">
        <v>266092728960</v>
      </c>
      <c r="H43" s="39">
        <v>267470537419</v>
      </c>
      <c r="I43" s="114">
        <v>275491910821</v>
      </c>
      <c r="J43" s="114">
        <v>278604232614</v>
      </c>
      <c r="K43" s="114">
        <v>282455781386</v>
      </c>
      <c r="L43" s="114">
        <v>290215890552</v>
      </c>
      <c r="M43" s="114">
        <v>305070367561</v>
      </c>
      <c r="N43" s="114">
        <v>315511891572</v>
      </c>
      <c r="O43" s="114">
        <v>325404470470</v>
      </c>
      <c r="P43" s="64">
        <v>331379024783</v>
      </c>
    </row>
    <row r="44" spans="2:16" ht="19.05" customHeight="1">
      <c r="B44" s="40" t="s">
        <v>92</v>
      </c>
      <c r="C44" s="41">
        <v>4940372000</v>
      </c>
      <c r="D44" s="41">
        <v>5429835500</v>
      </c>
      <c r="E44" s="41">
        <v>5429835500</v>
      </c>
      <c r="F44" s="41">
        <v>5429835500</v>
      </c>
      <c r="G44" s="58">
        <v>5429835500</v>
      </c>
      <c r="H44" s="41">
        <v>5967774500</v>
      </c>
      <c r="I44" s="97">
        <v>5967774500</v>
      </c>
      <c r="J44" s="97">
        <v>5967774500</v>
      </c>
      <c r="K44" s="97">
        <v>5967774500</v>
      </c>
      <c r="L44" s="97">
        <v>5967774500</v>
      </c>
      <c r="M44" s="97">
        <v>5967774500</v>
      </c>
      <c r="N44" s="97">
        <v>5989832500</v>
      </c>
      <c r="O44" s="97">
        <v>5989832500</v>
      </c>
      <c r="P44" s="65">
        <v>5989832500</v>
      </c>
    </row>
    <row r="45" spans="2:16" ht="19.05" customHeight="1">
      <c r="B45" s="40" t="s">
        <v>93</v>
      </c>
      <c r="C45" s="41">
        <v>73658618793</v>
      </c>
      <c r="D45" s="41">
        <v>73658618793</v>
      </c>
      <c r="E45" s="41">
        <v>73658618793</v>
      </c>
      <c r="F45" s="41">
        <v>73658618793</v>
      </c>
      <c r="G45" s="58">
        <v>73658618793</v>
      </c>
      <c r="H45" s="41">
        <v>71885877878</v>
      </c>
      <c r="I45" s="97">
        <v>71885877878</v>
      </c>
      <c r="J45" s="97">
        <v>71882352138</v>
      </c>
      <c r="K45" s="97">
        <v>69783665124</v>
      </c>
      <c r="L45" s="97">
        <v>69783665124</v>
      </c>
      <c r="M45" s="97">
        <v>69823673560</v>
      </c>
      <c r="N45" s="97">
        <v>72024487223</v>
      </c>
      <c r="O45" s="97">
        <v>72114039523</v>
      </c>
      <c r="P45" s="65">
        <v>72034575467</v>
      </c>
    </row>
    <row r="46" spans="2:16" ht="19.05" customHeight="1">
      <c r="B46" s="40" t="s">
        <v>94</v>
      </c>
      <c r="C46" s="41">
        <v>-8341327028</v>
      </c>
      <c r="D46" s="41">
        <v>-8358925328</v>
      </c>
      <c r="E46" s="41">
        <v>-8266706654</v>
      </c>
      <c r="F46" s="41">
        <v>-7361400912</v>
      </c>
      <c r="G46" s="58">
        <v>-6506029000</v>
      </c>
      <c r="H46" s="41">
        <v>-5729734308</v>
      </c>
      <c r="I46" s="97">
        <v>-5397751772</v>
      </c>
      <c r="J46" s="97">
        <v>-4808747568</v>
      </c>
      <c r="K46" s="97">
        <v>-2108371298</v>
      </c>
      <c r="L46" s="97">
        <v>-1507181914</v>
      </c>
      <c r="M46" s="97">
        <v>-1151911386</v>
      </c>
      <c r="N46" s="97">
        <v>-1279580172</v>
      </c>
      <c r="O46" s="97">
        <v>-1369132472</v>
      </c>
      <c r="P46" s="65">
        <v>-1437721966</v>
      </c>
    </row>
    <row r="47" spans="2:16" ht="19.05" customHeight="1">
      <c r="B47" s="40" t="s">
        <v>95</v>
      </c>
      <c r="C47" s="41">
        <v>978740332</v>
      </c>
      <c r="D47" s="41">
        <v>969578224</v>
      </c>
      <c r="E47" s="41">
        <v>1025875800</v>
      </c>
      <c r="F47" s="41">
        <v>1259740535</v>
      </c>
      <c r="G47" s="58">
        <v>1275100736</v>
      </c>
      <c r="H47" s="41">
        <v>1376152587</v>
      </c>
      <c r="I47" s="97">
        <v>1453955398</v>
      </c>
      <c r="J47" s="97">
        <v>1653707955</v>
      </c>
      <c r="K47" s="97">
        <v>1126691775</v>
      </c>
      <c r="L47" s="97">
        <v>1467424897</v>
      </c>
      <c r="M47" s="97">
        <v>1150611120</v>
      </c>
      <c r="N47" s="97">
        <v>1280195620</v>
      </c>
      <c r="O47" s="97">
        <v>1157200969</v>
      </c>
      <c r="P47" s="65">
        <v>1305318374</v>
      </c>
    </row>
    <row r="48" spans="2:16" ht="19.05" customHeight="1">
      <c r="B48" s="40" t="s">
        <v>96</v>
      </c>
      <c r="C48" s="41">
        <v>167560119155</v>
      </c>
      <c r="D48" s="41">
        <v>170277776405</v>
      </c>
      <c r="E48" s="41">
        <v>178868549063</v>
      </c>
      <c r="F48" s="41">
        <v>193150272052</v>
      </c>
      <c r="G48" s="58">
        <v>192235202931</v>
      </c>
      <c r="H48" s="41">
        <v>193970466762</v>
      </c>
      <c r="I48" s="97">
        <v>201582054817</v>
      </c>
      <c r="J48" s="97">
        <v>203909145589</v>
      </c>
      <c r="K48" s="97">
        <v>207686021285</v>
      </c>
      <c r="L48" s="97">
        <v>214504207945</v>
      </c>
      <c r="M48" s="97">
        <v>229280219767</v>
      </c>
      <c r="N48" s="97">
        <v>237496956401</v>
      </c>
      <c r="O48" s="97">
        <v>247512529950</v>
      </c>
      <c r="P48" s="65">
        <v>253487020408</v>
      </c>
    </row>
    <row r="49" spans="2:16" ht="19.05" customHeight="1">
      <c r="B49" s="38" t="s">
        <v>48</v>
      </c>
      <c r="C49" s="39">
        <v>4707436397</v>
      </c>
      <c r="D49" s="39">
        <v>4985246138</v>
      </c>
      <c r="E49" s="39">
        <v>4937009928</v>
      </c>
      <c r="F49" s="39">
        <v>5154969601</v>
      </c>
      <c r="G49" s="57">
        <v>4542480790</v>
      </c>
      <c r="H49" s="39">
        <v>4849134720</v>
      </c>
      <c r="I49" s="114">
        <v>4737837645</v>
      </c>
      <c r="J49" s="114">
        <v>5065204228</v>
      </c>
      <c r="K49" s="114">
        <v>5063829411</v>
      </c>
      <c r="L49" s="114">
        <v>5023895969</v>
      </c>
      <c r="M49" s="114">
        <v>5120601453</v>
      </c>
      <c r="N49" s="114">
        <v>5143248850</v>
      </c>
      <c r="O49" s="114">
        <v>5007790708</v>
      </c>
      <c r="P49" s="64">
        <v>4936485857</v>
      </c>
    </row>
    <row r="50" spans="2:16" ht="19.05" customHeight="1">
      <c r="B50" s="46" t="s">
        <v>49</v>
      </c>
      <c r="C50" s="47">
        <v>243503959649</v>
      </c>
      <c r="D50" s="47">
        <v>246962129732</v>
      </c>
      <c r="E50" s="47">
        <v>255653182430</v>
      </c>
      <c r="F50" s="47">
        <v>271292035569</v>
      </c>
      <c r="G50" s="61">
        <v>270635209750</v>
      </c>
      <c r="H50" s="47">
        <v>272319672139</v>
      </c>
      <c r="I50" s="116">
        <v>280229748466</v>
      </c>
      <c r="J50" s="116">
        <v>283669436842</v>
      </c>
      <c r="K50" s="116">
        <v>287519610797</v>
      </c>
      <c r="L50" s="116">
        <v>295239786521</v>
      </c>
      <c r="M50" s="116">
        <v>310190969014</v>
      </c>
      <c r="N50" s="116">
        <v>320655140422</v>
      </c>
      <c r="O50" s="116">
        <v>330412261178</v>
      </c>
      <c r="P50" s="68">
        <v>336315510640</v>
      </c>
    </row>
    <row r="51" spans="2:16" ht="19.05" customHeight="1" thickBot="1">
      <c r="B51" s="48" t="s">
        <v>160</v>
      </c>
      <c r="C51" s="49">
        <v>416501439509</v>
      </c>
      <c r="D51" s="49">
        <v>431166636001</v>
      </c>
      <c r="E51" s="49">
        <v>406985127728</v>
      </c>
      <c r="F51" s="49">
        <v>432124852066</v>
      </c>
      <c r="G51" s="62">
        <v>436897635210</v>
      </c>
      <c r="H51" s="49">
        <v>440331235948</v>
      </c>
      <c r="I51" s="99">
        <v>471287824048</v>
      </c>
      <c r="J51" s="99">
        <v>467951496689</v>
      </c>
      <c r="K51" s="99">
        <v>472626625346</v>
      </c>
      <c r="L51" s="99">
        <v>469950764318</v>
      </c>
      <c r="M51" s="99">
        <v>473508218900</v>
      </c>
      <c r="N51" s="99">
        <v>497159754964</v>
      </c>
      <c r="O51" s="99">
        <v>537285589026</v>
      </c>
      <c r="P51" s="69">
        <v>542820997225</v>
      </c>
    </row>
    <row r="52" spans="2:16" ht="7.8" customHeight="1"/>
  </sheetData>
  <sheetProtection algorithmName="SHA-512" hashValue="lR2mjGpr8+v2qYOC2XNr079ywwJhDUhn/F76zLdNooG7reXo+LSoevki9AkxpP5OpCvagXJWDVOWPQKRp4YF/g==" saltValue="FmPfhE2maojGjsCoAccHsQ==" spinCount="100000" sheet="1" objects="1" scenarios="1"/>
  <phoneticPr fontId="2" type="noConversion"/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7"/>
  <sheetViews>
    <sheetView showGridLines="0" zoomScaleNormal="100" zoomScaleSheetLayoutView="100" workbookViewId="0">
      <pane xSplit="2" ySplit="4" topLeftCell="E5" activePane="bottomRight" state="frozen"/>
      <selection activeCell="E22" sqref="E22"/>
      <selection pane="topRight" activeCell="E22" sqref="E22"/>
      <selection pane="bottomLeft" activeCell="E22" sqref="E22"/>
      <selection pane="bottomRight" activeCell="L4" sqref="L4:L16"/>
    </sheetView>
  </sheetViews>
  <sheetFormatPr defaultRowHeight="14.4"/>
  <cols>
    <col min="1" max="1" width="1.19921875" customWidth="1"/>
    <col min="2" max="2" width="24.09765625" customWidth="1"/>
    <col min="3" max="11" width="12.59765625" customWidth="1"/>
    <col min="12" max="12" width="12.09765625" customWidth="1"/>
    <col min="13" max="16" width="12.59765625" customWidth="1"/>
    <col min="17" max="17" width="11.3984375" customWidth="1"/>
  </cols>
  <sheetData>
    <row r="1" spans="1:17" s="2" customFormat="1" ht="13.8">
      <c r="A1" s="4"/>
      <c r="B1" s="4"/>
      <c r="C1" s="4"/>
      <c r="D1" s="4"/>
      <c r="E1" s="4"/>
      <c r="F1" s="4"/>
      <c r="G1" s="4"/>
      <c r="H1" s="27"/>
      <c r="I1" s="4"/>
      <c r="J1" s="4"/>
      <c r="K1" s="4"/>
      <c r="L1" s="27"/>
      <c r="M1" s="4"/>
      <c r="N1" s="4"/>
      <c r="O1" s="4"/>
      <c r="P1" s="4"/>
      <c r="Q1" s="4"/>
    </row>
    <row r="2" spans="1:17" s="1" customFormat="1" ht="15.75" customHeight="1">
      <c r="A2" s="3"/>
      <c r="B2" s="11" t="s">
        <v>13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15.75" customHeight="1" thickBot="1">
      <c r="A3" s="3"/>
      <c r="B3" s="28" t="s">
        <v>22</v>
      </c>
      <c r="C3" s="28"/>
      <c r="D3" s="28"/>
      <c r="E3" s="28"/>
      <c r="F3" s="28"/>
      <c r="G3" s="28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9" customFormat="1" ht="15.6">
      <c r="A4" s="7"/>
      <c r="B4" s="17" t="s">
        <v>10</v>
      </c>
      <c r="C4" s="8"/>
      <c r="D4" s="8"/>
      <c r="E4" s="8"/>
      <c r="F4" s="8"/>
      <c r="G4" s="8"/>
      <c r="H4" s="10" t="s">
        <v>18</v>
      </c>
      <c r="I4" s="8" t="s">
        <v>19</v>
      </c>
      <c r="J4" s="8" t="s">
        <v>20</v>
      </c>
      <c r="K4" s="8" t="s">
        <v>21</v>
      </c>
      <c r="L4" s="16">
        <v>2019</v>
      </c>
      <c r="M4" s="8" t="s">
        <v>14</v>
      </c>
      <c r="N4" s="8" t="s">
        <v>15</v>
      </c>
      <c r="O4" s="8" t="s">
        <v>16</v>
      </c>
      <c r="P4" s="8" t="s">
        <v>17</v>
      </c>
      <c r="Q4" s="16">
        <v>2018</v>
      </c>
    </row>
    <row r="5" spans="1:17" ht="15.6">
      <c r="A5" s="5"/>
      <c r="B5" s="18" t="s">
        <v>11</v>
      </c>
      <c r="C5" s="31"/>
      <c r="D5" s="31"/>
      <c r="E5" s="31"/>
      <c r="F5" s="31"/>
      <c r="G5" s="31"/>
      <c r="H5" s="22">
        <v>28730228566</v>
      </c>
      <c r="I5" s="22">
        <v>28225940150</v>
      </c>
      <c r="J5" s="22">
        <v>32986775116</v>
      </c>
      <c r="K5" s="22">
        <v>29757695007</v>
      </c>
      <c r="L5" s="14">
        <v>119700638839</v>
      </c>
      <c r="M5" s="22">
        <v>23609087567</v>
      </c>
      <c r="N5" s="25">
        <v>24543755389</v>
      </c>
      <c r="O5" s="25">
        <v>23029414616</v>
      </c>
      <c r="P5" s="22">
        <v>41325979478</v>
      </c>
      <c r="Q5" s="14">
        <v>112508237050</v>
      </c>
    </row>
    <row r="6" spans="1:17" ht="15.6">
      <c r="A6" s="5"/>
      <c r="B6" s="19" t="s">
        <v>2</v>
      </c>
      <c r="C6" s="32"/>
      <c r="D6" s="32"/>
      <c r="E6" s="32"/>
      <c r="F6" s="32"/>
      <c r="G6" s="32"/>
      <c r="H6" s="24">
        <v>12687172449</v>
      </c>
      <c r="I6" s="23">
        <v>13214925106</v>
      </c>
      <c r="J6" s="23">
        <v>13660656572</v>
      </c>
      <c r="K6" s="26">
        <v>13485542956</v>
      </c>
      <c r="L6" s="14">
        <v>53048297083</v>
      </c>
      <c r="M6" s="26">
        <v>10470807716</v>
      </c>
      <c r="N6" s="23">
        <v>11144868902</v>
      </c>
      <c r="O6" s="26">
        <v>11040646570</v>
      </c>
      <c r="P6" s="24">
        <v>15744507921</v>
      </c>
      <c r="Q6" s="14">
        <v>48400831109</v>
      </c>
    </row>
    <row r="7" spans="1:17" ht="15.6">
      <c r="A7" s="5"/>
      <c r="B7" s="19" t="s">
        <v>3</v>
      </c>
      <c r="C7" s="32"/>
      <c r="D7" s="32"/>
      <c r="E7" s="32"/>
      <c r="F7" s="32"/>
      <c r="G7" s="32"/>
      <c r="H7" s="24">
        <v>16043056117</v>
      </c>
      <c r="I7" s="23">
        <v>15011015044</v>
      </c>
      <c r="J7" s="23">
        <v>19326118544</v>
      </c>
      <c r="K7" s="26">
        <v>16272152051</v>
      </c>
      <c r="L7" s="14">
        <v>66652341756</v>
      </c>
      <c r="M7" s="26">
        <v>13138279851</v>
      </c>
      <c r="N7" s="23">
        <v>13398886487</v>
      </c>
      <c r="O7" s="26">
        <v>11988768046</v>
      </c>
      <c r="P7" s="24">
        <v>25581471557</v>
      </c>
      <c r="Q7" s="14">
        <v>64107405941</v>
      </c>
    </row>
    <row r="8" spans="1:17" ht="15.6">
      <c r="A8" s="5"/>
      <c r="B8" s="19" t="s">
        <v>12</v>
      </c>
      <c r="C8" s="32"/>
      <c r="D8" s="32"/>
      <c r="E8" s="32"/>
      <c r="F8" s="32"/>
      <c r="G8" s="32"/>
      <c r="H8" s="24">
        <v>20165027613</v>
      </c>
      <c r="I8" s="23">
        <v>20943747386</v>
      </c>
      <c r="J8" s="23">
        <v>21812479297</v>
      </c>
      <c r="K8" s="26">
        <v>20877416450</v>
      </c>
      <c r="L8" s="14">
        <v>83798670746</v>
      </c>
      <c r="M8" s="26">
        <v>18955268250</v>
      </c>
      <c r="N8" s="23">
        <v>17499845621</v>
      </c>
      <c r="O8" s="26">
        <v>18742144881</v>
      </c>
      <c r="P8" s="24">
        <v>26477159411</v>
      </c>
      <c r="Q8" s="14">
        <v>81674418163</v>
      </c>
    </row>
    <row r="9" spans="1:17" ht="15.6">
      <c r="A9" s="5"/>
      <c r="B9" s="18" t="s">
        <v>4</v>
      </c>
      <c r="C9" s="31"/>
      <c r="D9" s="31"/>
      <c r="E9" s="31"/>
      <c r="F9" s="31"/>
      <c r="G9" s="31"/>
      <c r="H9" s="22">
        <v>-4121971496</v>
      </c>
      <c r="I9" s="22">
        <v>-5932732342</v>
      </c>
      <c r="J9" s="22">
        <v>-2486360753</v>
      </c>
      <c r="K9" s="25">
        <v>-4605264399</v>
      </c>
      <c r="L9" s="14">
        <v>-17146328990</v>
      </c>
      <c r="M9" s="22">
        <v>-5816988399</v>
      </c>
      <c r="N9" s="25">
        <v>-4100959134</v>
      </c>
      <c r="O9" s="25">
        <v>-6753376835</v>
      </c>
      <c r="P9" s="25">
        <v>-895687854</v>
      </c>
      <c r="Q9" s="14">
        <v>-17567012222</v>
      </c>
    </row>
    <row r="10" spans="1:17" ht="15.6">
      <c r="A10" s="5"/>
      <c r="B10" s="20" t="s">
        <v>5</v>
      </c>
      <c r="C10" s="33"/>
      <c r="D10" s="33"/>
      <c r="E10" s="33"/>
      <c r="F10" s="33"/>
      <c r="G10" s="33"/>
      <c r="H10" s="24">
        <v>10007863715</v>
      </c>
      <c r="I10" s="26">
        <v>12188188951</v>
      </c>
      <c r="J10" s="23">
        <v>8093032108</v>
      </c>
      <c r="K10" s="29">
        <v>10434902886</v>
      </c>
      <c r="L10" s="14">
        <v>30289084774</v>
      </c>
      <c r="M10" s="24">
        <v>9686129532</v>
      </c>
      <c r="N10" s="26">
        <v>9491494273</v>
      </c>
      <c r="O10" s="26">
        <v>7966848104</v>
      </c>
      <c r="P10" s="26">
        <v>11387682176</v>
      </c>
      <c r="Q10" s="14">
        <v>38532154085</v>
      </c>
    </row>
    <row r="11" spans="1:17" ht="15.6">
      <c r="A11" s="5"/>
      <c r="B11" s="20" t="s">
        <v>6</v>
      </c>
      <c r="C11" s="33"/>
      <c r="D11" s="33"/>
      <c r="E11" s="33"/>
      <c r="F11" s="33"/>
      <c r="G11" s="33"/>
      <c r="H11" s="24">
        <v>717925715</v>
      </c>
      <c r="I11" s="26">
        <v>736766493</v>
      </c>
      <c r="J11" s="23">
        <v>959291022</v>
      </c>
      <c r="K11" s="29">
        <v>7214377579</v>
      </c>
      <c r="L11" s="14">
        <v>2413983230</v>
      </c>
      <c r="M11" s="24">
        <v>716714776</v>
      </c>
      <c r="N11" s="26">
        <v>2025021151</v>
      </c>
      <c r="O11" s="26">
        <v>846092056</v>
      </c>
      <c r="P11" s="26">
        <v>3398373970</v>
      </c>
      <c r="Q11" s="14">
        <v>6986201953</v>
      </c>
    </row>
    <row r="12" spans="1:17" ht="15.6">
      <c r="A12" s="5"/>
      <c r="B12" s="20" t="s">
        <v>8</v>
      </c>
      <c r="C12" s="33"/>
      <c r="D12" s="33"/>
      <c r="E12" s="33"/>
      <c r="F12" s="33"/>
      <c r="G12" s="33"/>
      <c r="H12" s="24">
        <v>5167966504</v>
      </c>
      <c r="I12" s="26">
        <v>5518690116</v>
      </c>
      <c r="J12" s="23">
        <v>4647380333</v>
      </c>
      <c r="K12" s="26">
        <v>-1384739092</v>
      </c>
      <c r="L12" s="14">
        <v>13949297861</v>
      </c>
      <c r="M12" s="24">
        <v>3152426357</v>
      </c>
      <c r="N12" s="26">
        <v>3365513988</v>
      </c>
      <c r="O12" s="26">
        <v>367379213</v>
      </c>
      <c r="P12" s="26">
        <v>7093620352</v>
      </c>
      <c r="Q12" s="14">
        <v>13978939910</v>
      </c>
    </row>
    <row r="13" spans="1:17" ht="15.6">
      <c r="A13" s="5"/>
      <c r="B13" s="20" t="s">
        <v>7</v>
      </c>
      <c r="C13" s="33"/>
      <c r="D13" s="33"/>
      <c r="E13" s="33"/>
      <c r="F13" s="33"/>
      <c r="G13" s="33"/>
      <c r="H13" s="24">
        <v>903169768</v>
      </c>
      <c r="I13" s="26">
        <v>2362238168</v>
      </c>
      <c r="J13" s="23">
        <v>913398119</v>
      </c>
      <c r="K13" s="26">
        <v>431523614</v>
      </c>
      <c r="L13" s="14">
        <v>4610329669</v>
      </c>
      <c r="M13" s="24">
        <v>-539503350</v>
      </c>
      <c r="N13" s="26">
        <v>1989941264</v>
      </c>
      <c r="O13" s="26">
        <v>1167429588</v>
      </c>
      <c r="P13" s="26">
        <v>12989990465</v>
      </c>
      <c r="Q13" s="14">
        <v>15607857967</v>
      </c>
    </row>
    <row r="14" spans="1:17" ht="15.6">
      <c r="A14" s="5"/>
      <c r="B14" s="18" t="s">
        <v>0</v>
      </c>
      <c r="C14" s="31"/>
      <c r="D14" s="31"/>
      <c r="E14" s="31"/>
      <c r="F14" s="31"/>
      <c r="G14" s="31"/>
      <c r="H14" s="22">
        <v>4264796736</v>
      </c>
      <c r="I14" s="22">
        <v>3156451948</v>
      </c>
      <c r="J14" s="22">
        <v>3733982214</v>
      </c>
      <c r="K14" s="25">
        <v>-1816262706</v>
      </c>
      <c r="L14" s="14">
        <v>9338968192</v>
      </c>
      <c r="M14" s="22">
        <v>3691929707</v>
      </c>
      <c r="N14" s="22">
        <v>1375572724</v>
      </c>
      <c r="O14" s="22">
        <v>-800050375</v>
      </c>
      <c r="P14" s="22">
        <v>-5896370113</v>
      </c>
      <c r="Q14" s="14">
        <v>-1628918057</v>
      </c>
    </row>
    <row r="15" spans="1:17" ht="15.6">
      <c r="A15" s="5"/>
      <c r="B15" s="20" t="s">
        <v>1</v>
      </c>
      <c r="C15" s="33"/>
      <c r="D15" s="33"/>
      <c r="E15" s="33"/>
      <c r="F15" s="33"/>
      <c r="G15" s="33"/>
      <c r="H15" s="24">
        <v>-33677577</v>
      </c>
      <c r="I15" s="23">
        <v>-173669782</v>
      </c>
      <c r="J15" s="23">
        <v>-235710930</v>
      </c>
      <c r="K15" s="26">
        <v>-826972206</v>
      </c>
      <c r="L15" s="14">
        <v>-1270030495</v>
      </c>
      <c r="M15" s="12">
        <v>90976391</v>
      </c>
      <c r="N15" s="12">
        <v>318379671</v>
      </c>
      <c r="O15" s="23">
        <v>40698695</v>
      </c>
      <c r="P15" s="26">
        <v>-103788440</v>
      </c>
      <c r="Q15" s="14">
        <v>346266317</v>
      </c>
    </row>
    <row r="16" spans="1:17" ht="16.2" thickBot="1">
      <c r="B16" s="21" t="s">
        <v>9</v>
      </c>
      <c r="C16" s="34"/>
      <c r="D16" s="34"/>
      <c r="E16" s="34"/>
      <c r="F16" s="34"/>
      <c r="G16" s="34"/>
      <c r="H16" s="30">
        <v>4298474313</v>
      </c>
      <c r="I16" s="13">
        <v>3330121730</v>
      </c>
      <c r="J16" s="13">
        <v>3969693144</v>
      </c>
      <c r="K16" s="13">
        <v>445108081.57086658</v>
      </c>
      <c r="L16" s="15">
        <v>12043397268.570866</v>
      </c>
      <c r="M16" s="13">
        <v>3600953316</v>
      </c>
      <c r="N16" s="13">
        <v>1057193053</v>
      </c>
      <c r="O16" s="13">
        <v>-840749070</v>
      </c>
      <c r="P16" s="13">
        <v>-5792581673</v>
      </c>
      <c r="Q16" s="15">
        <v>-1975184374</v>
      </c>
    </row>
    <row r="17" s="5" customFormat="1"/>
  </sheetData>
  <phoneticPr fontId="2" type="noConversion"/>
  <pageMargins left="0.7" right="0.7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01. Cover</vt:lpstr>
      <vt:lpstr>02. Revenue (Break down)</vt:lpstr>
      <vt:lpstr>03. IS(Con)</vt:lpstr>
      <vt:lpstr>04. BS(Con)</vt:lpstr>
      <vt:lpstr>IS</vt:lpstr>
      <vt:lpstr>'01. Cover'!Print_Area</vt:lpstr>
      <vt:lpstr>'02. Revenue (Break down)'!Print_Area</vt:lpstr>
      <vt:lpstr>'03. IS(Con)'!Print_Area</vt:lpstr>
      <vt:lpstr>'04. BS(Con)'!Print_Area</vt:lpstr>
      <vt:lpstr>IS!Print_Area</vt:lpstr>
    </vt:vector>
  </TitlesOfParts>
  <Company>hanbitsoft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hanbit</dc:creator>
  <cp:lastModifiedBy>user</cp:lastModifiedBy>
  <cp:lastPrinted>2022-08-03T05:40:31Z</cp:lastPrinted>
  <dcterms:created xsi:type="dcterms:W3CDTF">2005-07-01T01:58:13Z</dcterms:created>
  <dcterms:modified xsi:type="dcterms:W3CDTF">2024-05-09T23:27:14Z</dcterms:modified>
</cp:coreProperties>
</file>